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>
    <definedName name="daily_hours" localSheetId="0">'Sheet1'!$K$11</definedName>
  </definedNames>
  <calcPr fullCalcOnLoad="1"/>
</workbook>
</file>

<file path=xl/sharedStrings.xml><?xml version="1.0" encoding="utf-8"?>
<sst xmlns="http://schemas.openxmlformats.org/spreadsheetml/2006/main" count="124" uniqueCount="50">
  <si>
    <t>hh:mm</t>
  </si>
  <si>
    <t>CONTRACT HOURS (per 12 weeks)</t>
  </si>
  <si>
    <t>SECTION :</t>
  </si>
  <si>
    <t>HOURS BROUGHT FORWARD</t>
  </si>
  <si>
    <t>NAME:</t>
  </si>
  <si>
    <t>START DATE</t>
  </si>
  <si>
    <t>Certified correct (officers signature)</t>
  </si>
  <si>
    <t>FINISH DATE</t>
  </si>
  <si>
    <t>Calculations checked all leave applications submitted</t>
  </si>
  <si>
    <t>DAY</t>
  </si>
  <si>
    <t>DATE</t>
  </si>
  <si>
    <t>ARRIVAL</t>
  </si>
  <si>
    <t>LUNCH</t>
  </si>
  <si>
    <t>DEPARTURE</t>
  </si>
  <si>
    <t>ADJUSTMENT DETAILS</t>
  </si>
  <si>
    <t>Adjustment</t>
  </si>
  <si>
    <t>DAILY</t>
  </si>
  <si>
    <t>CUMULATIVE</t>
  </si>
  <si>
    <t>LEAVE FORM</t>
  </si>
  <si>
    <t>TIME</t>
  </si>
  <si>
    <t>PERIOD</t>
  </si>
  <si>
    <t>HOURS</t>
  </si>
  <si>
    <t>SUBMITTED</t>
  </si>
  <si>
    <t xml:space="preserve"> </t>
  </si>
  <si>
    <t>13 / 14</t>
  </si>
  <si>
    <t>20 / 21</t>
  </si>
  <si>
    <t>27 / 28</t>
  </si>
  <si>
    <t>TOTAL HOURS WORKED</t>
  </si>
  <si>
    <t>CONTRACT HOURS</t>
  </si>
  <si>
    <t>34 / 35</t>
  </si>
  <si>
    <t>41 / 42</t>
  </si>
  <si>
    <t>48 / 49</t>
  </si>
  <si>
    <t>55 / 56</t>
  </si>
  <si>
    <t>62 / 63</t>
  </si>
  <si>
    <t>69 / 70</t>
  </si>
  <si>
    <t>76 / 77</t>
  </si>
  <si>
    <t>83 / 84</t>
  </si>
  <si>
    <t>Excess credit forfeited</t>
  </si>
  <si>
    <t>Or leave for excess debit (days)</t>
  </si>
  <si>
    <t>CARRIED FORWARD CR</t>
  </si>
  <si>
    <t>PROF DEVELOPMENT (per week)</t>
  </si>
  <si>
    <t>(INCLUDING LEAVE)</t>
  </si>
  <si>
    <t>FINISH</t>
  </si>
  <si>
    <t>SECTION:</t>
  </si>
  <si>
    <t>OTEN-DE</t>
  </si>
  <si>
    <t>(incl. leave and adjustments)</t>
  </si>
  <si>
    <t>BALANCE (less contract hours &amp; study time)</t>
  </si>
  <si>
    <t xml:space="preserve">   TAFE EDUCATIONAL STAFF WORKING HOURS RECORD</t>
  </si>
  <si>
    <t>Andrew Downie</t>
  </si>
  <si>
    <t>TOBU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</si>
</sst>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]:mm"/>
    <numFmt numFmtId="165" formatCode="dd\-mmm\-yyyy"/>
    <numFmt numFmtId="166" formatCode="00"/>
  </numFmts>
  <fonts count="41">
    <font>
      <sz val="10"/>
      <name val="Arial"/>
      <family val="0"/>
    </font>
    <font>
      <b/>
      <sz val="10"/>
      <name val="Helvetica-Narrow"/>
      <family val="2"/>
    </font>
    <font>
      <sz val="10"/>
      <name val="Helvetica-Narrow"/>
      <family val="2"/>
    </font>
    <font>
      <i/>
      <sz val="10"/>
      <name val="Helvetica-Narrow"/>
      <family val="2"/>
    </font>
    <font>
      <sz val="10"/>
      <color indexed="10"/>
      <name val="Helvetica-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Continuous"/>
      <protection locked="0"/>
    </xf>
    <xf numFmtId="0" fontId="1" fillId="0" borderId="11" xfId="0" applyNumberFormat="1" applyFont="1" applyFill="1" applyBorder="1" applyAlignment="1" applyProtection="1">
      <alignment horizontal="centerContinuous"/>
      <protection locked="0"/>
    </xf>
    <xf numFmtId="0" fontId="1" fillId="0" borderId="12" xfId="0" applyNumberFormat="1" applyFont="1" applyFill="1" applyBorder="1" applyAlignment="1" applyProtection="1">
      <alignment horizontal="centerContinuous"/>
      <protection locked="0"/>
    </xf>
    <xf numFmtId="0" fontId="1" fillId="0" borderId="13" xfId="0" applyNumberFormat="1" applyFont="1" applyBorder="1" applyAlignment="1" applyProtection="1">
      <alignment horizontal="right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64" fontId="1" fillId="0" borderId="18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 horizontal="centerContinuous" vertical="top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164" fontId="1" fillId="0" borderId="19" xfId="0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165" fontId="1" fillId="0" borderId="2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 horizontal="center" vertical="top"/>
      <protection locked="0"/>
    </xf>
    <xf numFmtId="165" fontId="1" fillId="0" borderId="20" xfId="0" applyNumberFormat="1" applyFont="1" applyBorder="1" applyAlignment="1" applyProtection="1">
      <alignment/>
      <protection locked="0"/>
    </xf>
    <xf numFmtId="0" fontId="1" fillId="0" borderId="14" xfId="0" applyNumberFormat="1" applyFont="1" applyBorder="1" applyAlignment="1" applyProtection="1">
      <alignment/>
      <protection locked="0"/>
    </xf>
    <xf numFmtId="0" fontId="1" fillId="0" borderId="14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>
      <alignment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centerContinuous" wrapText="1"/>
      <protection locked="0"/>
    </xf>
    <xf numFmtId="0" fontId="1" fillId="0" borderId="16" xfId="0" applyNumberFormat="1" applyFont="1" applyBorder="1" applyAlignment="1" applyProtection="1">
      <alignment horizontal="centerContinuous" wrapText="1"/>
      <protection locked="0"/>
    </xf>
    <xf numFmtId="0" fontId="1" fillId="0" borderId="21" xfId="0" applyNumberFormat="1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 horizontal="centerContinuous" wrapText="1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 vertical="top"/>
      <protection locked="0"/>
    </xf>
    <xf numFmtId="0" fontId="1" fillId="0" borderId="22" xfId="0" applyNumberFormat="1" applyFont="1" applyBorder="1" applyAlignment="1" applyProtection="1">
      <alignment horizontal="right" vertical="top"/>
      <protection locked="0"/>
    </xf>
    <xf numFmtId="0" fontId="1" fillId="0" borderId="13" xfId="0" applyNumberFormat="1" applyFont="1" applyBorder="1" applyAlignment="1" applyProtection="1">
      <alignment horizontal="centerContinuous" vertical="top" wrapText="1"/>
      <protection locked="0"/>
    </xf>
    <xf numFmtId="0" fontId="1" fillId="0" borderId="19" xfId="0" applyNumberFormat="1" applyFont="1" applyBorder="1" applyAlignment="1" applyProtection="1">
      <alignment horizontal="centerContinuous" vertical="top" wrapText="1"/>
      <protection locked="0"/>
    </xf>
    <xf numFmtId="0" fontId="1" fillId="0" borderId="19" xfId="0" applyNumberFormat="1" applyFont="1" applyBorder="1" applyAlignment="1" applyProtection="1">
      <alignment horizontal="left"/>
      <protection locked="0"/>
    </xf>
    <xf numFmtId="0" fontId="1" fillId="0" borderId="22" xfId="0" applyNumberFormat="1" applyFont="1" applyBorder="1" applyAlignment="1" applyProtection="1">
      <alignment horizontal="centerContinuous" vertical="top" wrapText="1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8" fontId="2" fillId="0" borderId="20" xfId="0" applyNumberFormat="1" applyFont="1" applyBorder="1" applyAlignment="1" applyProtection="1">
      <alignment/>
      <protection locked="0"/>
    </xf>
    <xf numFmtId="20" fontId="2" fillId="0" borderId="20" xfId="0" applyNumberFormat="1" applyFont="1" applyBorder="1" applyAlignment="1" applyProtection="1">
      <alignment/>
      <protection locked="0"/>
    </xf>
    <xf numFmtId="20" fontId="2" fillId="0" borderId="20" xfId="0" applyNumberFormat="1" applyFont="1" applyBorder="1" applyAlignment="1" applyProtection="1">
      <alignment horizontal="left"/>
      <protection locked="0"/>
    </xf>
    <xf numFmtId="20" fontId="2" fillId="0" borderId="20" xfId="0" applyNumberFormat="1" applyFont="1" applyBorder="1" applyAlignment="1" applyProtection="1">
      <alignment horizontal="right"/>
      <protection locked="0"/>
    </xf>
    <xf numFmtId="20" fontId="2" fillId="0" borderId="10" xfId="0" applyNumberFormat="1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vertical="top" wrapText="1"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1" fontId="2" fillId="33" borderId="17" xfId="0" applyNumberFormat="1" applyFont="1" applyFill="1" applyBorder="1" applyAlignment="1" applyProtection="1">
      <alignment horizontal="center"/>
      <protection locked="0"/>
    </xf>
    <xf numFmtId="18" fontId="2" fillId="33" borderId="0" xfId="0" applyNumberFormat="1" applyFont="1" applyFill="1" applyAlignment="1" applyProtection="1">
      <alignment/>
      <protection locked="0"/>
    </xf>
    <xf numFmtId="20" fontId="2" fillId="33" borderId="0" xfId="0" applyNumberFormat="1" applyFont="1" applyFill="1" applyAlignment="1" applyProtection="1">
      <alignment/>
      <protection locked="0"/>
    </xf>
    <xf numFmtId="0" fontId="2" fillId="33" borderId="0" xfId="0" applyNumberFormat="1" applyFont="1" applyFill="1" applyAlignment="1" applyProtection="1">
      <alignment horizontal="left"/>
      <protection locked="0"/>
    </xf>
    <xf numFmtId="20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 horizontal="center"/>
      <protection locked="0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1" fontId="2" fillId="34" borderId="20" xfId="0" applyNumberFormat="1" applyFont="1" applyFill="1" applyBorder="1" applyAlignment="1" applyProtection="1">
      <alignment horizontal="center"/>
      <protection locked="0"/>
    </xf>
    <xf numFmtId="20" fontId="2" fillId="0" borderId="20" xfId="0" applyNumberFormat="1" applyFont="1" applyFill="1" applyBorder="1" applyAlignment="1" applyProtection="1">
      <alignment horizontal="right"/>
      <protection locked="0"/>
    </xf>
    <xf numFmtId="20" fontId="2" fillId="0" borderId="10" xfId="0" applyNumberFormat="1" applyFont="1" applyFill="1" applyBorder="1" applyAlignment="1" applyProtection="1">
      <alignment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Alignment="1" applyProtection="1">
      <alignment horizontal="left"/>
      <protection locked="0"/>
    </xf>
    <xf numFmtId="20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18" fontId="2" fillId="0" borderId="20" xfId="0" applyNumberFormat="1" applyFont="1" applyBorder="1" applyAlignment="1" applyProtection="1">
      <alignment horizontal="left"/>
      <protection locked="0"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4" xfId="0" applyNumberFormat="1" applyFont="1" applyFill="1" applyBorder="1" applyAlignment="1" applyProtection="1">
      <alignment/>
      <protection locked="0"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9" xfId="0" applyNumberFormat="1" applyFont="1" applyFill="1" applyBorder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164" fontId="2" fillId="0" borderId="20" xfId="0" applyNumberFormat="1" applyFont="1" applyBorder="1" applyAlignment="1" applyProtection="1">
      <alignment vertical="top" wrapText="1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right" vertical="top" wrapText="1"/>
      <protection locked="0"/>
    </xf>
    <xf numFmtId="164" fontId="1" fillId="0" borderId="12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20" fontId="2" fillId="34" borderId="20" xfId="0" applyNumberFormat="1" applyFont="1" applyFill="1" applyBorder="1" applyAlignment="1" applyProtection="1">
      <alignment horizontal="right"/>
      <protection locked="0"/>
    </xf>
    <xf numFmtId="20" fontId="2" fillId="34" borderId="1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165" fontId="2" fillId="0" borderId="20" xfId="0" applyNumberFormat="1" applyFont="1" applyBorder="1" applyAlignment="1" applyProtection="1">
      <alignment horizontal="center"/>
      <protection/>
    </xf>
    <xf numFmtId="15" fontId="2" fillId="33" borderId="0" xfId="0" applyNumberFormat="1" applyFont="1" applyFill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center"/>
      <protection/>
    </xf>
    <xf numFmtId="20" fontId="2" fillId="0" borderId="20" xfId="0" applyNumberFormat="1" applyFont="1" applyBorder="1" applyAlignment="1" applyProtection="1">
      <alignment/>
      <protection/>
    </xf>
    <xf numFmtId="2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20" fontId="2" fillId="0" borderId="20" xfId="0" applyNumberFormat="1" applyFont="1" applyFill="1" applyBorder="1" applyAlignment="1" applyProtection="1">
      <alignment/>
      <protection/>
    </xf>
    <xf numFmtId="20" fontId="4" fillId="33" borderId="20" xfId="0" applyNumberFormat="1" applyFont="1" applyFill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 vertical="top" wrapText="1"/>
      <protection/>
    </xf>
    <xf numFmtId="164" fontId="2" fillId="33" borderId="0" xfId="0" applyNumberFormat="1" applyFont="1" applyFill="1" applyAlignment="1" applyProtection="1">
      <alignment vertical="top" wrapText="1"/>
      <protection/>
    </xf>
    <xf numFmtId="164" fontId="2" fillId="0" borderId="12" xfId="0" applyNumberFormat="1" applyFont="1" applyFill="1" applyBorder="1" applyAlignment="1" applyProtection="1">
      <alignment vertical="top" wrapText="1"/>
      <protection/>
    </xf>
    <xf numFmtId="164" fontId="2" fillId="33" borderId="14" xfId="0" applyNumberFormat="1" applyFont="1" applyFill="1" applyBorder="1" applyAlignment="1" applyProtection="1">
      <alignment vertical="top" wrapText="1"/>
      <protection/>
    </xf>
    <xf numFmtId="164" fontId="2" fillId="0" borderId="20" xfId="0" applyNumberFormat="1" applyFont="1" applyBorder="1" applyAlignment="1" applyProtection="1">
      <alignment vertical="top" wrapText="1"/>
      <protection/>
    </xf>
    <xf numFmtId="165" fontId="2" fillId="34" borderId="20" xfId="0" applyNumberFormat="1" applyFont="1" applyFill="1" applyBorder="1" applyAlignment="1" applyProtection="1">
      <alignment horizontal="center"/>
      <protection/>
    </xf>
    <xf numFmtId="22" fontId="2" fillId="33" borderId="0" xfId="0" applyNumberFormat="1" applyFont="1" applyFill="1" applyAlignment="1" applyProtection="1">
      <alignment/>
      <protection/>
    </xf>
    <xf numFmtId="164" fontId="2" fillId="34" borderId="12" xfId="0" applyNumberFormat="1" applyFont="1" applyFill="1" applyBorder="1" applyAlignment="1" applyProtection="1">
      <alignment vertical="top" wrapText="1"/>
      <protection/>
    </xf>
    <xf numFmtId="20" fontId="2" fillId="34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122</xdr:row>
      <xdr:rowOff>104775</xdr:rowOff>
    </xdr:from>
    <xdr:to>
      <xdr:col>7</xdr:col>
      <xdr:colOff>466725</xdr:colOff>
      <xdr:row>122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114925" y="20831175"/>
          <a:ext cx="952500" cy="0"/>
          <a:chOff x="-18441" y="-198950"/>
          <a:chExt cx="33384" cy="0"/>
        </a:xfrm>
        <a:solidFill>
          <a:srgbClr val="FFFFFF"/>
        </a:solidFill>
      </xdr:grpSpPr>
      <xdr:sp>
        <xdr:nvSpPr>
          <xdr:cNvPr id="2" name="Text 21"/>
          <xdr:cNvSpPr txBox="1">
            <a:spLocks noChangeArrowheads="1"/>
          </xdr:cNvSpPr>
        </xdr:nvSpPr>
        <xdr:spPr>
          <a:xfrm>
            <a:off x="-18441" y="-198950"/>
            <a:ext cx="16851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R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   - Recreation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   - Sick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EL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Extended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SH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Short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ST 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- Study Time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SL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Study Leave
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PD - Professional Dev.</a:t>
            </a:r>
          </a:p>
        </xdr:txBody>
      </xdr:sp>
      <xdr:sp>
        <xdr:nvSpPr>
          <xdr:cNvPr id="3" name="Text 22"/>
          <xdr:cNvSpPr txBox="1">
            <a:spLocks noChangeArrowheads="1"/>
          </xdr:cNvSpPr>
        </xdr:nvSpPr>
        <xdr:spPr>
          <a:xfrm>
            <a:off x="-2216" y="-198950"/>
            <a:ext cx="17159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PH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Public Holiday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ML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Military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LWOP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Without Pay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F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Full Day Flexileave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1/2F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- 1/2 Day Flex.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SP 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- Special Leave</a:t>
            </a:r>
          </a:p>
        </xdr:txBody>
      </xdr:sp>
      <xdr:sp>
        <xdr:nvSpPr>
          <xdr:cNvPr id="4" name="Text 23"/>
          <xdr:cNvSpPr txBox="1">
            <a:spLocks noChangeArrowheads="1"/>
          </xdr:cNvSpPr>
        </xdr:nvSpPr>
        <xdr:spPr>
          <a:xfrm>
            <a:off x="-18441" y="-198950"/>
            <a:ext cx="33384" cy="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NATURE OF LEAVE</a:t>
            </a:r>
          </a:p>
        </xdr:txBody>
      </xdr:sp>
    </xdr:grpSp>
    <xdr:clientData/>
  </xdr:twoCellAnchor>
  <xdr:twoCellAnchor>
    <xdr:from>
      <xdr:col>7</xdr:col>
      <xdr:colOff>400050</xdr:colOff>
      <xdr:row>122</xdr:row>
      <xdr:rowOff>104775</xdr:rowOff>
    </xdr:from>
    <xdr:to>
      <xdr:col>7</xdr:col>
      <xdr:colOff>571500</xdr:colOff>
      <xdr:row>122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6000750" y="20831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122</xdr:row>
      <xdr:rowOff>104775</xdr:rowOff>
    </xdr:from>
    <xdr:to>
      <xdr:col>7</xdr:col>
      <xdr:colOff>466725</xdr:colOff>
      <xdr:row>122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5114925" y="20831175"/>
          <a:ext cx="952500" cy="0"/>
          <a:chOff x="-18441" y="-198950"/>
          <a:chExt cx="33384" cy="0"/>
        </a:xfrm>
        <a:solidFill>
          <a:srgbClr val="FFFFFF"/>
        </a:solidFill>
      </xdr:grpSpPr>
      <xdr:sp>
        <xdr:nvSpPr>
          <xdr:cNvPr id="7" name="Text 21"/>
          <xdr:cNvSpPr txBox="1">
            <a:spLocks noChangeArrowheads="1"/>
          </xdr:cNvSpPr>
        </xdr:nvSpPr>
        <xdr:spPr>
          <a:xfrm>
            <a:off x="-18441" y="-198950"/>
            <a:ext cx="16851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R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   - Recreation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   - Sick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EL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Extended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SH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Short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ST 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- Study Time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SL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Study Leave
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PD - Professional Dev.</a:t>
            </a:r>
          </a:p>
        </xdr:txBody>
      </xdr:sp>
      <xdr:sp>
        <xdr:nvSpPr>
          <xdr:cNvPr id="8" name="Text 22"/>
          <xdr:cNvSpPr txBox="1">
            <a:spLocks noChangeArrowheads="1"/>
          </xdr:cNvSpPr>
        </xdr:nvSpPr>
        <xdr:spPr>
          <a:xfrm>
            <a:off x="-2216" y="-198950"/>
            <a:ext cx="17159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PH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Public Holiday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ML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Military 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LWOP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Without Pay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F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Full Day Flexileave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1/2F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 - 1/2 Day Flex.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SP </a:t>
            </a:r>
            <a:r>
              <a:rPr lang="en-US" cap="none" sz="10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- Special Leave</a:t>
            </a:r>
          </a:p>
        </xdr:txBody>
      </xdr:sp>
      <xdr:sp>
        <xdr:nvSpPr>
          <xdr:cNvPr id="9" name="Text 23"/>
          <xdr:cNvSpPr txBox="1">
            <a:spLocks noChangeArrowheads="1"/>
          </xdr:cNvSpPr>
        </xdr:nvSpPr>
        <xdr:spPr>
          <a:xfrm>
            <a:off x="-18441" y="-198950"/>
            <a:ext cx="33384" cy="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NATURE OF LEAVE</a:t>
            </a:r>
          </a:p>
        </xdr:txBody>
      </xdr:sp>
    </xdr:grpSp>
    <xdr:clientData/>
  </xdr:twoCellAnchor>
  <xdr:twoCellAnchor>
    <xdr:from>
      <xdr:col>7</xdr:col>
      <xdr:colOff>400050</xdr:colOff>
      <xdr:row>122</xdr:row>
      <xdr:rowOff>104775</xdr:rowOff>
    </xdr:from>
    <xdr:to>
      <xdr:col>7</xdr:col>
      <xdr:colOff>571500</xdr:colOff>
      <xdr:row>122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6000750" y="20831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B1">
      <selection activeCell="F11" sqref="F11"/>
    </sheetView>
  </sheetViews>
  <sheetFormatPr defaultColWidth="9.140625" defaultRowHeight="12.75"/>
  <cols>
    <col min="1" max="1" width="10.7109375" style="0" customWidth="1"/>
    <col min="2" max="2" width="12.00390625" style="0" customWidth="1"/>
    <col min="3" max="3" width="14.421875" style="0" customWidth="1"/>
    <col min="6" max="6" width="19.421875" style="0" customWidth="1"/>
    <col min="8" max="8" width="9.8515625" style="0" bestFit="1" customWidth="1"/>
  </cols>
  <sheetData>
    <row r="1" spans="1:13" ht="12.75">
      <c r="A1" s="1"/>
      <c r="B1" s="1"/>
      <c r="C1" s="1"/>
      <c r="D1" s="2" t="s">
        <v>47</v>
      </c>
      <c r="E1" s="3"/>
      <c r="F1" s="4"/>
      <c r="G1" s="5"/>
      <c r="H1" s="6" t="s">
        <v>0</v>
      </c>
      <c r="I1" s="7"/>
      <c r="J1" s="8"/>
      <c r="K1" s="9"/>
      <c r="L1" s="9"/>
      <c r="M1" s="10"/>
    </row>
    <row r="2" spans="1:13" ht="12.75">
      <c r="A2" s="10"/>
      <c r="B2" s="1"/>
      <c r="C2" s="1"/>
      <c r="D2" s="11"/>
      <c r="E2" s="1" t="s">
        <v>1</v>
      </c>
      <c r="F2" s="12"/>
      <c r="G2" s="13"/>
      <c r="H2" s="14">
        <v>17.5</v>
      </c>
      <c r="I2" s="7"/>
      <c r="J2" s="15"/>
      <c r="K2" s="15"/>
      <c r="L2" s="15"/>
      <c r="M2" s="10"/>
    </row>
    <row r="3" spans="1:13" ht="12.75">
      <c r="A3" s="1"/>
      <c r="B3" s="10"/>
      <c r="C3" s="1"/>
      <c r="D3" s="11"/>
      <c r="E3" s="1" t="s">
        <v>40</v>
      </c>
      <c r="F3" s="12"/>
      <c r="G3" s="16"/>
      <c r="H3" s="17"/>
      <c r="I3" s="18"/>
      <c r="J3" s="19"/>
      <c r="K3" s="19"/>
      <c r="L3" s="15"/>
      <c r="M3" s="10"/>
    </row>
    <row r="4" spans="1:13" ht="12.75">
      <c r="A4" s="1" t="s">
        <v>43</v>
      </c>
      <c r="B4" s="20" t="s">
        <v>49</v>
      </c>
      <c r="C4" s="10"/>
      <c r="D4" s="10"/>
      <c r="E4" s="1" t="s">
        <v>3</v>
      </c>
      <c r="F4" s="12"/>
      <c r="G4" s="21"/>
      <c r="H4" s="22">
        <v>0</v>
      </c>
      <c r="I4" s="19"/>
      <c r="J4" s="19"/>
      <c r="K4" s="19"/>
      <c r="L4" s="15"/>
      <c r="M4" s="10"/>
    </row>
    <row r="5" spans="1:13" ht="12.75">
      <c r="A5" s="23" t="s">
        <v>4</v>
      </c>
      <c r="B5" s="24" t="s">
        <v>48</v>
      </c>
      <c r="C5" s="24"/>
      <c r="D5" s="25"/>
      <c r="E5" s="26"/>
      <c r="F5" s="27"/>
      <c r="G5" s="28"/>
      <c r="H5" s="29"/>
      <c r="I5" s="19"/>
      <c r="J5" s="19"/>
      <c r="K5" s="19"/>
      <c r="L5" s="15"/>
      <c r="M5" s="10"/>
    </row>
    <row r="6" spans="1:13" ht="12.75">
      <c r="A6" s="30" t="s">
        <v>5</v>
      </c>
      <c r="B6" s="10"/>
      <c r="C6" s="31">
        <v>38187</v>
      </c>
      <c r="D6" s="10"/>
      <c r="E6" s="30" t="s">
        <v>6</v>
      </c>
      <c r="F6" s="32"/>
      <c r="G6" s="32"/>
      <c r="H6" s="33"/>
      <c r="I6" s="33"/>
      <c r="J6" s="34"/>
      <c r="K6" s="34"/>
      <c r="L6" s="34"/>
      <c r="M6" s="10"/>
    </row>
    <row r="7" spans="1:13" ht="12.75">
      <c r="A7" s="30" t="s">
        <v>7</v>
      </c>
      <c r="B7" s="10"/>
      <c r="C7" s="35">
        <v>38270</v>
      </c>
      <c r="D7" s="10"/>
      <c r="E7" s="30" t="s">
        <v>8</v>
      </c>
      <c r="F7" s="32"/>
      <c r="G7" s="32"/>
      <c r="H7" s="36"/>
      <c r="I7" s="36"/>
      <c r="J7" s="37"/>
      <c r="K7" s="33"/>
      <c r="L7" s="33"/>
      <c r="M7" s="10"/>
    </row>
    <row r="8" spans="1:13" ht="12.75">
      <c r="A8" s="30"/>
      <c r="B8" s="30"/>
      <c r="C8" s="10"/>
      <c r="D8" s="10"/>
      <c r="E8" s="30"/>
      <c r="F8" s="32"/>
      <c r="G8" s="32"/>
      <c r="H8" s="30"/>
      <c r="I8" s="30"/>
      <c r="J8" s="38"/>
      <c r="K8" s="10"/>
      <c r="L8" s="10"/>
      <c r="M8" s="39"/>
    </row>
    <row r="9" spans="1:13" ht="25.5">
      <c r="A9" s="40" t="s">
        <v>9</v>
      </c>
      <c r="B9" s="40" t="s">
        <v>10</v>
      </c>
      <c r="C9" s="40" t="s">
        <v>11</v>
      </c>
      <c r="D9" s="40" t="s">
        <v>12</v>
      </c>
      <c r="E9" s="40" t="s">
        <v>42</v>
      </c>
      <c r="F9" s="40" t="s">
        <v>14</v>
      </c>
      <c r="G9" s="40" t="s">
        <v>15</v>
      </c>
      <c r="H9" s="41" t="s">
        <v>16</v>
      </c>
      <c r="I9" s="42" t="s">
        <v>17</v>
      </c>
      <c r="J9" s="43"/>
      <c r="K9" s="44"/>
      <c r="L9" s="45" t="s">
        <v>18</v>
      </c>
      <c r="M9" s="39"/>
    </row>
    <row r="10" spans="1:13" ht="25.5">
      <c r="A10" s="46"/>
      <c r="B10" s="47"/>
      <c r="C10" s="48" t="s">
        <v>19</v>
      </c>
      <c r="D10" s="48" t="s">
        <v>20</v>
      </c>
      <c r="E10" s="48" t="s">
        <v>19</v>
      </c>
      <c r="F10" s="48" t="s">
        <v>41</v>
      </c>
      <c r="G10" s="48" t="s">
        <v>0</v>
      </c>
      <c r="H10" s="49" t="s">
        <v>21</v>
      </c>
      <c r="I10" s="50" t="s">
        <v>21</v>
      </c>
      <c r="J10" s="51"/>
      <c r="K10" s="52"/>
      <c r="L10" s="53" t="s">
        <v>22</v>
      </c>
      <c r="M10" s="39"/>
    </row>
    <row r="11" spans="1:13" ht="12.75">
      <c r="A11" s="54">
        <v>1</v>
      </c>
      <c r="B11" s="107">
        <f>C6</f>
        <v>38187</v>
      </c>
      <c r="C11" s="55"/>
      <c r="D11" s="56"/>
      <c r="E11" s="55"/>
      <c r="F11" s="57"/>
      <c r="G11" s="58"/>
      <c r="H11" s="110">
        <f>E11-C11-D11+G11</f>
        <v>0</v>
      </c>
      <c r="I11" s="59"/>
      <c r="J11" s="115">
        <f>IF(G4&lt;&gt;"",H11-H4,H11+H4)</f>
        <v>0</v>
      </c>
      <c r="K11" s="61">
        <f>(H2/4/3/5)*24</f>
        <v>6.999999999999999</v>
      </c>
      <c r="L11" s="62"/>
      <c r="M11" s="39"/>
    </row>
    <row r="12" spans="1:13" ht="12.75">
      <c r="A12" s="54">
        <v>2</v>
      </c>
      <c r="B12" s="107">
        <f>B11+1</f>
        <v>38188</v>
      </c>
      <c r="C12" s="55"/>
      <c r="D12" s="56"/>
      <c r="E12" s="55"/>
      <c r="F12" s="62" t="s">
        <v>23</v>
      </c>
      <c r="G12" s="58"/>
      <c r="H12" s="110">
        <f>E12-C12-D12+G12</f>
        <v>0</v>
      </c>
      <c r="I12" s="59"/>
      <c r="J12" s="115">
        <f>J11+H12</f>
        <v>0</v>
      </c>
      <c r="K12" s="61">
        <f>K11+daily_hours</f>
        <v>13.999999999999998</v>
      </c>
      <c r="L12" s="62"/>
      <c r="M12" s="39"/>
    </row>
    <row r="13" spans="1:13" ht="12.75">
      <c r="A13" s="54">
        <v>3</v>
      </c>
      <c r="B13" s="107">
        <f>B12+1</f>
        <v>38189</v>
      </c>
      <c r="C13" s="55"/>
      <c r="D13" s="56"/>
      <c r="E13" s="55"/>
      <c r="F13" s="62"/>
      <c r="G13" s="58"/>
      <c r="H13" s="110">
        <f>E13-C13-D13+G13</f>
        <v>0</v>
      </c>
      <c r="I13" s="59"/>
      <c r="J13" s="115">
        <f>J12+H13</f>
        <v>0</v>
      </c>
      <c r="K13" s="61">
        <f>K12+daily_hours</f>
        <v>20.999999999999996</v>
      </c>
      <c r="L13" s="62"/>
      <c r="M13" s="39"/>
    </row>
    <row r="14" spans="1:13" ht="12.75">
      <c r="A14" s="54">
        <v>4</v>
      </c>
      <c r="B14" s="107">
        <f>B13+1</f>
        <v>38190</v>
      </c>
      <c r="C14" s="55"/>
      <c r="D14" s="56"/>
      <c r="E14" s="55"/>
      <c r="F14" s="62" t="s">
        <v>23</v>
      </c>
      <c r="G14" s="58"/>
      <c r="H14" s="110">
        <f>E14-C14-D14+G14</f>
        <v>0</v>
      </c>
      <c r="I14" s="59"/>
      <c r="J14" s="115">
        <f>J13+H14</f>
        <v>0</v>
      </c>
      <c r="K14" s="61">
        <f>K13+daily_hours</f>
        <v>27.999999999999996</v>
      </c>
      <c r="L14" s="62"/>
      <c r="M14" s="39"/>
    </row>
    <row r="15" spans="1:13" ht="12.75">
      <c r="A15" s="54">
        <v>5</v>
      </c>
      <c r="B15" s="107">
        <f>B14+1</f>
        <v>38191</v>
      </c>
      <c r="C15" s="55"/>
      <c r="D15" s="56"/>
      <c r="E15" s="55"/>
      <c r="F15" s="62"/>
      <c r="G15" s="58"/>
      <c r="H15" s="110">
        <f>E15-C15-D15+G15</f>
        <v>0</v>
      </c>
      <c r="I15" s="59"/>
      <c r="J15" s="115">
        <f>J14+H15</f>
        <v>0</v>
      </c>
      <c r="K15" s="61">
        <f>K14+daily_hours</f>
        <v>34.99999999999999</v>
      </c>
      <c r="L15" s="62"/>
      <c r="M15" s="39"/>
    </row>
    <row r="16" spans="1:13" ht="12.75">
      <c r="A16" s="63"/>
      <c r="B16" s="108"/>
      <c r="C16" s="64"/>
      <c r="D16" s="65"/>
      <c r="E16" s="64"/>
      <c r="F16" s="66"/>
      <c r="G16" s="67"/>
      <c r="H16" s="111" t="s">
        <v>23</v>
      </c>
      <c r="I16" s="68"/>
      <c r="J16" s="116"/>
      <c r="K16" s="69"/>
      <c r="L16" s="70"/>
      <c r="M16" s="39"/>
    </row>
    <row r="17" spans="1:13" ht="12.75">
      <c r="A17" s="54">
        <v>8</v>
      </c>
      <c r="B17" s="107">
        <f>B15+3</f>
        <v>38194</v>
      </c>
      <c r="C17" s="55"/>
      <c r="D17" s="56"/>
      <c r="E17" s="55"/>
      <c r="F17" s="62"/>
      <c r="G17" s="58"/>
      <c r="H17" s="110">
        <f>E17-C17-D17+G17</f>
        <v>0</v>
      </c>
      <c r="I17" s="59"/>
      <c r="J17" s="115">
        <f>J15+H17</f>
        <v>0</v>
      </c>
      <c r="K17" s="61">
        <f>K15+daily_hours</f>
        <v>41.99999999999999</v>
      </c>
      <c r="L17" s="62"/>
      <c r="M17" s="39"/>
    </row>
    <row r="18" spans="1:13" ht="12.75">
      <c r="A18" s="54">
        <v>9</v>
      </c>
      <c r="B18" s="107">
        <f>B17+1</f>
        <v>38195</v>
      </c>
      <c r="C18" s="55"/>
      <c r="D18" s="56"/>
      <c r="E18" s="55"/>
      <c r="F18" s="62"/>
      <c r="G18" s="58"/>
      <c r="H18" s="110">
        <f>E18-C18-D18+G18</f>
        <v>0</v>
      </c>
      <c r="I18" s="59"/>
      <c r="J18" s="115">
        <f>J17+H18</f>
        <v>0</v>
      </c>
      <c r="K18" s="61">
        <f>K17+daily_hours</f>
        <v>48.99999999999999</v>
      </c>
      <c r="L18" s="62"/>
      <c r="M18" s="39"/>
    </row>
    <row r="19" spans="1:13" ht="12.75">
      <c r="A19" s="54">
        <v>10</v>
      </c>
      <c r="B19" s="107">
        <f>B18+1</f>
        <v>38196</v>
      </c>
      <c r="C19" s="55"/>
      <c r="D19" s="56"/>
      <c r="E19" s="55"/>
      <c r="F19" s="62"/>
      <c r="G19" s="58"/>
      <c r="H19" s="110">
        <f>E19-C19-D19+G19</f>
        <v>0</v>
      </c>
      <c r="I19" s="59"/>
      <c r="J19" s="115">
        <f>J18+H19</f>
        <v>0</v>
      </c>
      <c r="K19" s="61">
        <f>K18+daily_hours</f>
        <v>55.99999999999999</v>
      </c>
      <c r="L19" s="62" t="s">
        <v>23</v>
      </c>
      <c r="M19" s="39"/>
    </row>
    <row r="20" spans="1:13" ht="12.75">
      <c r="A20" s="54">
        <v>11</v>
      </c>
      <c r="B20" s="107">
        <f>B19+1</f>
        <v>38197</v>
      </c>
      <c r="C20" s="55"/>
      <c r="D20" s="56"/>
      <c r="E20" s="55"/>
      <c r="F20" s="62"/>
      <c r="G20" s="58"/>
      <c r="H20" s="110">
        <f>E20-C20-D20+G20</f>
        <v>0</v>
      </c>
      <c r="I20" s="59"/>
      <c r="J20" s="115">
        <f>J19+H20</f>
        <v>0</v>
      </c>
      <c r="K20" s="61">
        <f>K19+daily_hours</f>
        <v>62.99999999999999</v>
      </c>
      <c r="L20" s="62"/>
      <c r="M20" s="39"/>
    </row>
    <row r="21" spans="1:13" ht="12.75">
      <c r="A21" s="54">
        <v>12</v>
      </c>
      <c r="B21" s="107">
        <f>B20+1</f>
        <v>38198</v>
      </c>
      <c r="C21" s="55"/>
      <c r="D21" s="56"/>
      <c r="E21" s="55"/>
      <c r="F21" s="62"/>
      <c r="G21" s="58"/>
      <c r="H21" s="110">
        <f>E21-C21-D21+G21</f>
        <v>0</v>
      </c>
      <c r="I21" s="59"/>
      <c r="J21" s="115">
        <f>J20+H21</f>
        <v>0</v>
      </c>
      <c r="K21" s="61">
        <f>K20+daily_hours</f>
        <v>69.99999999999999</v>
      </c>
      <c r="L21" s="62"/>
      <c r="M21" s="39"/>
    </row>
    <row r="22" spans="1:13" ht="12.75">
      <c r="A22" s="63" t="s">
        <v>24</v>
      </c>
      <c r="B22" s="108"/>
      <c r="C22" s="64"/>
      <c r="D22" s="65"/>
      <c r="E22" s="64"/>
      <c r="F22" s="66"/>
      <c r="G22" s="67"/>
      <c r="H22" s="112"/>
      <c r="I22" s="68"/>
      <c r="J22" s="116"/>
      <c r="K22" s="69"/>
      <c r="L22" s="70"/>
      <c r="M22" s="39"/>
    </row>
    <row r="23" spans="1:13" ht="12.75">
      <c r="A23" s="54">
        <v>15</v>
      </c>
      <c r="B23" s="107">
        <f>B21+3</f>
        <v>38201</v>
      </c>
      <c r="C23" s="55"/>
      <c r="D23" s="56"/>
      <c r="E23" s="55"/>
      <c r="F23" s="62"/>
      <c r="G23" s="58"/>
      <c r="H23" s="110">
        <f>E23-C23-D23+G23</f>
        <v>0</v>
      </c>
      <c r="I23" s="59"/>
      <c r="J23" s="115">
        <f>J21+H23</f>
        <v>0</v>
      </c>
      <c r="K23" s="61">
        <f>K21+daily_hours</f>
        <v>76.99999999999999</v>
      </c>
      <c r="L23" s="62"/>
      <c r="M23" s="39"/>
    </row>
    <row r="24" spans="1:13" ht="12.75">
      <c r="A24" s="54">
        <v>16</v>
      </c>
      <c r="B24" s="107">
        <f>B23+1</f>
        <v>38202</v>
      </c>
      <c r="C24" s="55"/>
      <c r="D24" s="56"/>
      <c r="E24" s="55"/>
      <c r="F24" s="62"/>
      <c r="G24" s="58"/>
      <c r="H24" s="110">
        <f>E24-C24-D24+G24</f>
        <v>0</v>
      </c>
      <c r="I24" s="59"/>
      <c r="J24" s="115">
        <f>J23+H24</f>
        <v>0</v>
      </c>
      <c r="K24" s="61">
        <f>K23+daily_hours</f>
        <v>83.99999999999999</v>
      </c>
      <c r="L24" s="62"/>
      <c r="M24" s="39"/>
    </row>
    <row r="25" spans="1:13" ht="12.75">
      <c r="A25" s="54">
        <v>17</v>
      </c>
      <c r="B25" s="107">
        <f>B24+1</f>
        <v>38203</v>
      </c>
      <c r="C25" s="55"/>
      <c r="D25" s="56"/>
      <c r="E25" s="55"/>
      <c r="F25" s="62"/>
      <c r="G25" s="58"/>
      <c r="H25" s="110">
        <f>E25-C25-D25+G25</f>
        <v>0</v>
      </c>
      <c r="I25" s="59"/>
      <c r="J25" s="115">
        <f>J24+H25</f>
        <v>0</v>
      </c>
      <c r="K25" s="61">
        <f>K24+daily_hours</f>
        <v>90.99999999999999</v>
      </c>
      <c r="L25" s="62"/>
      <c r="M25" s="39"/>
    </row>
    <row r="26" spans="1:13" ht="12.75">
      <c r="A26" s="54">
        <v>18</v>
      </c>
      <c r="B26" s="107">
        <f>B25+1</f>
        <v>38204</v>
      </c>
      <c r="C26" s="55"/>
      <c r="D26" s="56"/>
      <c r="E26" s="55"/>
      <c r="F26" s="62"/>
      <c r="G26" s="58"/>
      <c r="H26" s="110">
        <f>E26-C26-D26+G26</f>
        <v>0</v>
      </c>
      <c r="I26" s="59"/>
      <c r="J26" s="115">
        <f>J25+H26</f>
        <v>0</v>
      </c>
      <c r="K26" s="61">
        <f>K25+daily_hours</f>
        <v>97.99999999999999</v>
      </c>
      <c r="L26" s="62"/>
      <c r="M26" s="39"/>
    </row>
    <row r="27" spans="1:13" ht="12.75">
      <c r="A27" s="71">
        <v>19</v>
      </c>
      <c r="B27" s="109">
        <f>B26+1</f>
        <v>38205</v>
      </c>
      <c r="C27" s="55"/>
      <c r="D27" s="56"/>
      <c r="E27" s="55"/>
      <c r="F27" s="62"/>
      <c r="G27" s="72"/>
      <c r="H27" s="113">
        <f>E27-C27-D27+G27</f>
        <v>0</v>
      </c>
      <c r="I27" s="73"/>
      <c r="J27" s="117">
        <f>J26+H27</f>
        <v>0</v>
      </c>
      <c r="K27" s="61">
        <f>K26+daily_hours</f>
        <v>104.99999999999999</v>
      </c>
      <c r="L27" s="74" t="s">
        <v>23</v>
      </c>
      <c r="M27" s="39"/>
    </row>
    <row r="28" spans="1:13" ht="12.75">
      <c r="A28" s="63" t="s">
        <v>25</v>
      </c>
      <c r="B28" s="108"/>
      <c r="C28" s="64"/>
      <c r="D28" s="65"/>
      <c r="E28" s="64"/>
      <c r="F28" s="75"/>
      <c r="G28" s="76"/>
      <c r="H28" s="114"/>
      <c r="I28" s="77"/>
      <c r="J28" s="116"/>
      <c r="K28" s="69"/>
      <c r="L28" s="70"/>
      <c r="M28" s="39"/>
    </row>
    <row r="29" spans="1:13" ht="12.75">
      <c r="A29" s="54">
        <v>22</v>
      </c>
      <c r="B29" s="107">
        <f>B27+3</f>
        <v>38208</v>
      </c>
      <c r="C29" s="55"/>
      <c r="D29" s="56"/>
      <c r="E29" s="55"/>
      <c r="F29" s="62"/>
      <c r="G29" s="58"/>
      <c r="H29" s="113">
        <f>E29-C29-D29+G29</f>
        <v>0</v>
      </c>
      <c r="I29" s="59"/>
      <c r="J29" s="115">
        <f>J27+H29</f>
        <v>0</v>
      </c>
      <c r="K29" s="61">
        <f>K27+daily_hours</f>
        <v>111.99999999999999</v>
      </c>
      <c r="L29" s="62"/>
      <c r="M29" s="39"/>
    </row>
    <row r="30" spans="1:13" ht="12.75">
      <c r="A30" s="54">
        <v>23</v>
      </c>
      <c r="B30" s="107">
        <f>B29+1</f>
        <v>38209</v>
      </c>
      <c r="C30" s="55"/>
      <c r="D30" s="56"/>
      <c r="E30" s="55"/>
      <c r="F30" s="62"/>
      <c r="G30" s="58"/>
      <c r="H30" s="113">
        <f>E30-C30-D30+G30</f>
        <v>0</v>
      </c>
      <c r="I30" s="59"/>
      <c r="J30" s="115">
        <f>J29+H30</f>
        <v>0</v>
      </c>
      <c r="K30" s="61">
        <f>K29+daily_hours</f>
        <v>118.99999999999999</v>
      </c>
      <c r="L30" s="62"/>
      <c r="M30" s="39"/>
    </row>
    <row r="31" spans="1:13" ht="12.75">
      <c r="A31" s="54">
        <v>24</v>
      </c>
      <c r="B31" s="107">
        <f>B30+1</f>
        <v>38210</v>
      </c>
      <c r="C31" s="55"/>
      <c r="D31" s="56"/>
      <c r="E31" s="55"/>
      <c r="F31" s="78"/>
      <c r="G31" s="58"/>
      <c r="H31" s="113">
        <f>E31-C31-D31+G31</f>
        <v>0</v>
      </c>
      <c r="I31" s="59"/>
      <c r="J31" s="115">
        <f>J30+H31</f>
        <v>0</v>
      </c>
      <c r="K31" s="61">
        <f>K30+daily_hours</f>
        <v>125.99999999999999</v>
      </c>
      <c r="L31" s="62"/>
      <c r="M31" s="39"/>
    </row>
    <row r="32" spans="1:13" ht="12.75">
      <c r="A32" s="54">
        <v>25</v>
      </c>
      <c r="B32" s="107">
        <f>B31+1</f>
        <v>38211</v>
      </c>
      <c r="C32" s="55"/>
      <c r="D32" s="56"/>
      <c r="E32" s="55"/>
      <c r="F32" s="62"/>
      <c r="G32" s="58"/>
      <c r="H32" s="113">
        <f>E32-C32-D32+G32</f>
        <v>0</v>
      </c>
      <c r="I32" s="59"/>
      <c r="J32" s="115">
        <f>J31+H32</f>
        <v>0</v>
      </c>
      <c r="K32" s="61">
        <f>K31+daily_hours</f>
        <v>132.99999999999997</v>
      </c>
      <c r="L32" s="62"/>
      <c r="M32" s="39"/>
    </row>
    <row r="33" spans="1:13" ht="12.75">
      <c r="A33" s="54">
        <v>26</v>
      </c>
      <c r="B33" s="107">
        <f>B32+1</f>
        <v>38212</v>
      </c>
      <c r="C33" s="55"/>
      <c r="D33" s="56"/>
      <c r="E33" s="55"/>
      <c r="F33" s="62"/>
      <c r="G33" s="58"/>
      <c r="H33" s="113">
        <f>E33-C33-D33+G33</f>
        <v>0</v>
      </c>
      <c r="I33" s="59"/>
      <c r="J33" s="115">
        <f>J32+H33</f>
        <v>0</v>
      </c>
      <c r="K33" s="61">
        <f>K32+daily_hours</f>
        <v>139.99999999999997</v>
      </c>
      <c r="L33" s="62"/>
      <c r="M33" s="39"/>
    </row>
    <row r="34" spans="1:13" ht="12.75">
      <c r="A34" s="79" t="s">
        <v>26</v>
      </c>
      <c r="B34" s="80"/>
      <c r="C34" s="80"/>
      <c r="D34" s="80"/>
      <c r="E34" s="80"/>
      <c r="F34" s="81"/>
      <c r="G34" s="81"/>
      <c r="H34" s="80"/>
      <c r="I34" s="80"/>
      <c r="J34" s="118"/>
      <c r="K34" s="80"/>
      <c r="L34" s="82"/>
      <c r="M34" s="39"/>
    </row>
    <row r="35" spans="1:13" ht="12.75">
      <c r="A35" s="10"/>
      <c r="B35" s="10"/>
      <c r="C35" s="10"/>
      <c r="D35" s="10"/>
      <c r="E35" s="10"/>
      <c r="F35" s="83" t="s">
        <v>27</v>
      </c>
      <c r="G35" s="30" t="s">
        <v>45</v>
      </c>
      <c r="H35" s="84"/>
      <c r="I35" s="84"/>
      <c r="J35" s="119">
        <f>J33</f>
        <v>0</v>
      </c>
      <c r="K35" s="86"/>
      <c r="L35" s="10"/>
      <c r="M35" s="39"/>
    </row>
    <row r="36" spans="1:13" ht="12.75">
      <c r="A36" s="10"/>
      <c r="B36" s="10"/>
      <c r="C36" s="10"/>
      <c r="D36" s="10"/>
      <c r="E36" s="10"/>
      <c r="F36" s="32"/>
      <c r="G36" s="32"/>
      <c r="H36" s="10"/>
      <c r="I36" s="10"/>
      <c r="J36" s="87"/>
      <c r="K36" s="10"/>
      <c r="L36" s="10"/>
      <c r="M36" s="39"/>
    </row>
    <row r="37" spans="1:13" ht="12.75">
      <c r="A37" s="10"/>
      <c r="B37" s="10"/>
      <c r="C37" s="10"/>
      <c r="D37" s="10"/>
      <c r="E37" s="10"/>
      <c r="F37" s="32"/>
      <c r="G37" s="32"/>
      <c r="H37" s="10"/>
      <c r="I37" s="10"/>
      <c r="J37" s="87"/>
      <c r="K37" s="10"/>
      <c r="L37" s="10"/>
      <c r="M37" s="39"/>
    </row>
    <row r="38" spans="1:13" ht="12.75">
      <c r="A38" s="10"/>
      <c r="B38" s="10"/>
      <c r="C38" s="10"/>
      <c r="D38" s="10"/>
      <c r="E38" s="10"/>
      <c r="F38" s="88" t="s">
        <v>28</v>
      </c>
      <c r="G38" s="32"/>
      <c r="H38" s="10"/>
      <c r="I38" s="10"/>
      <c r="J38" s="85">
        <f>H2/3</f>
        <v>5.833333333333333</v>
      </c>
      <c r="K38" s="86"/>
      <c r="L38" s="10"/>
      <c r="M38" s="39"/>
    </row>
    <row r="39" spans="1:13" ht="12.75">
      <c r="A39" s="10"/>
      <c r="B39" s="10"/>
      <c r="C39" s="10"/>
      <c r="D39" s="10"/>
      <c r="E39" s="10"/>
      <c r="F39" s="89" t="s">
        <v>46</v>
      </c>
      <c r="G39" s="89"/>
      <c r="H39" s="39"/>
      <c r="I39" s="90" t="str">
        <f>IF(J38&gt;J35+(4*H3),"-","")</f>
        <v>-</v>
      </c>
      <c r="J39" s="91">
        <f>ABS(J38-J35-(4*H3))</f>
        <v>5.833333333333333</v>
      </c>
      <c r="K39" s="86"/>
      <c r="L39" s="10"/>
      <c r="M39" s="39"/>
    </row>
    <row r="40" spans="1:13" ht="12.75">
      <c r="A40" s="10"/>
      <c r="B40" s="10"/>
      <c r="C40" s="10"/>
      <c r="D40" s="10"/>
      <c r="E40" s="10"/>
      <c r="F40" s="92"/>
      <c r="G40" s="92"/>
      <c r="H40" s="93"/>
      <c r="I40" s="93"/>
      <c r="J40" s="94"/>
      <c r="K40" s="86"/>
      <c r="L40" s="10"/>
      <c r="M40" s="39"/>
    </row>
    <row r="41" spans="1:13" ht="12.75">
      <c r="A41" s="10"/>
      <c r="B41" s="10"/>
      <c r="C41" s="10"/>
      <c r="D41" s="10"/>
      <c r="E41" s="10"/>
      <c r="F41" s="32"/>
      <c r="G41" s="32"/>
      <c r="H41" s="10"/>
      <c r="I41" s="10"/>
      <c r="J41" s="87"/>
      <c r="K41" s="10"/>
      <c r="L41" s="10"/>
      <c r="M41" s="39"/>
    </row>
    <row r="42" spans="1:13" ht="12.75">
      <c r="A42" s="1"/>
      <c r="B42" s="1"/>
      <c r="C42" s="1"/>
      <c r="D42" s="2" t="s">
        <v>47</v>
      </c>
      <c r="E42" s="3"/>
      <c r="F42" s="4"/>
      <c r="G42" s="5"/>
      <c r="H42" s="6" t="s">
        <v>0</v>
      </c>
      <c r="I42" s="7"/>
      <c r="J42" s="8"/>
      <c r="K42" s="9"/>
      <c r="L42" s="9"/>
      <c r="M42" s="39"/>
    </row>
    <row r="43" spans="1:13" ht="12.75">
      <c r="A43" s="10"/>
      <c r="B43" s="1"/>
      <c r="C43" s="1"/>
      <c r="D43" s="11"/>
      <c r="E43" s="1" t="s">
        <v>1</v>
      </c>
      <c r="F43" s="12"/>
      <c r="G43" s="13"/>
      <c r="H43" s="14">
        <f>H2</f>
        <v>17.5</v>
      </c>
      <c r="I43" s="7"/>
      <c r="J43" s="15"/>
      <c r="K43" s="15"/>
      <c r="L43" s="15"/>
      <c r="M43" s="39"/>
    </row>
    <row r="44" spans="1:13" ht="12.75">
      <c r="A44" s="1" t="s">
        <v>44</v>
      </c>
      <c r="B44" s="10"/>
      <c r="C44" s="1"/>
      <c r="D44" s="11"/>
      <c r="E44" s="1" t="s">
        <v>40</v>
      </c>
      <c r="F44" s="12"/>
      <c r="G44" s="97"/>
      <c r="H44" s="22">
        <f>H3</f>
        <v>0</v>
      </c>
      <c r="I44" s="18"/>
      <c r="J44" s="19"/>
      <c r="K44" s="19"/>
      <c r="L44" s="15"/>
      <c r="M44" s="39"/>
    </row>
    <row r="45" spans="1:13" ht="12.75">
      <c r="A45" s="1" t="s">
        <v>2</v>
      </c>
      <c r="B45" s="20" t="str">
        <f>B4</f>
        <v>TOBU</v>
      </c>
      <c r="C45" s="10"/>
      <c r="D45" s="10"/>
      <c r="E45" s="1"/>
      <c r="F45" s="12"/>
      <c r="G45" s="98"/>
      <c r="H45" s="99"/>
      <c r="I45" s="19"/>
      <c r="J45" s="19"/>
      <c r="K45" s="19"/>
      <c r="L45" s="15"/>
      <c r="M45" s="39"/>
    </row>
    <row r="46" spans="1:13" ht="12.75">
      <c r="A46" s="23" t="s">
        <v>4</v>
      </c>
      <c r="B46" s="24" t="str">
        <f>B5</f>
        <v>Andrew Downie</v>
      </c>
      <c r="C46" s="24"/>
      <c r="D46" s="25"/>
      <c r="E46" s="26"/>
      <c r="F46" s="27"/>
      <c r="G46" s="28"/>
      <c r="H46" s="29"/>
      <c r="I46" s="19"/>
      <c r="J46" s="19"/>
      <c r="K46" s="19"/>
      <c r="L46" s="15"/>
      <c r="M46" s="39"/>
    </row>
    <row r="47" spans="1:13" ht="12.75">
      <c r="A47" s="30" t="s">
        <v>5</v>
      </c>
      <c r="B47" s="10"/>
      <c r="C47" s="31">
        <f>C6</f>
        <v>38187</v>
      </c>
      <c r="D47" s="10"/>
      <c r="E47" s="30" t="s">
        <v>6</v>
      </c>
      <c r="F47" s="32"/>
      <c r="G47" s="32"/>
      <c r="H47" s="33"/>
      <c r="I47" s="33"/>
      <c r="J47" s="34"/>
      <c r="K47" s="34"/>
      <c r="L47" s="34"/>
      <c r="M47" s="39"/>
    </row>
    <row r="48" spans="1:13" ht="12.75">
      <c r="A48" s="30" t="s">
        <v>7</v>
      </c>
      <c r="B48" s="10"/>
      <c r="C48" s="31">
        <f>C7</f>
        <v>38270</v>
      </c>
      <c r="D48" s="10"/>
      <c r="E48" s="30" t="s">
        <v>8</v>
      </c>
      <c r="F48" s="32"/>
      <c r="G48" s="32"/>
      <c r="H48" s="36"/>
      <c r="I48" s="36"/>
      <c r="J48" s="37"/>
      <c r="K48" s="33"/>
      <c r="L48" s="33"/>
      <c r="M48" s="39"/>
    </row>
    <row r="49" spans="1:13" ht="12.75">
      <c r="A49" s="30"/>
      <c r="B49" s="30"/>
      <c r="C49" s="10"/>
      <c r="D49" s="10"/>
      <c r="E49" s="30"/>
      <c r="F49" s="32"/>
      <c r="G49" s="32"/>
      <c r="H49" s="30"/>
      <c r="I49" s="30"/>
      <c r="J49" s="38"/>
      <c r="K49" s="10"/>
      <c r="L49" s="10"/>
      <c r="M49" s="39"/>
    </row>
    <row r="50" spans="1:13" ht="25.5">
      <c r="A50" s="40" t="s">
        <v>9</v>
      </c>
      <c r="B50" s="40" t="s">
        <v>10</v>
      </c>
      <c r="C50" s="40" t="s">
        <v>11</v>
      </c>
      <c r="D50" s="40" t="s">
        <v>12</v>
      </c>
      <c r="E50" s="40" t="s">
        <v>42</v>
      </c>
      <c r="F50" s="40" t="s">
        <v>14</v>
      </c>
      <c r="G50" s="40" t="s">
        <v>15</v>
      </c>
      <c r="H50" s="41" t="s">
        <v>16</v>
      </c>
      <c r="I50" s="42" t="s">
        <v>17</v>
      </c>
      <c r="J50" s="43"/>
      <c r="K50" s="44"/>
      <c r="L50" s="45" t="s">
        <v>18</v>
      </c>
      <c r="M50" s="39"/>
    </row>
    <row r="51" spans="1:13" ht="25.5">
      <c r="A51" s="46"/>
      <c r="B51" s="47"/>
      <c r="C51" s="48" t="s">
        <v>19</v>
      </c>
      <c r="D51" s="48" t="s">
        <v>20</v>
      </c>
      <c r="E51" s="48" t="s">
        <v>19</v>
      </c>
      <c r="F51" s="48" t="s">
        <v>41</v>
      </c>
      <c r="G51" s="48" t="s">
        <v>0</v>
      </c>
      <c r="H51" s="49" t="s">
        <v>21</v>
      </c>
      <c r="I51" s="50" t="s">
        <v>21</v>
      </c>
      <c r="J51" s="51"/>
      <c r="K51" s="52"/>
      <c r="L51" s="53" t="s">
        <v>22</v>
      </c>
      <c r="M51" s="39"/>
    </row>
    <row r="52" spans="1:13" ht="12.75">
      <c r="A52" s="54">
        <v>29</v>
      </c>
      <c r="B52" s="107">
        <f>B33+3</f>
        <v>38215</v>
      </c>
      <c r="C52" s="55"/>
      <c r="D52" s="56"/>
      <c r="E52" s="55"/>
      <c r="F52" s="57"/>
      <c r="G52" s="58"/>
      <c r="H52" s="113">
        <f>E52-C52-D52+G52</f>
        <v>0</v>
      </c>
      <c r="I52" s="59"/>
      <c r="J52" s="115">
        <f>H52+J35</f>
        <v>0</v>
      </c>
      <c r="K52" s="61">
        <f>K33+daily_hours</f>
        <v>146.99999999999997</v>
      </c>
      <c r="L52" s="62"/>
      <c r="M52" s="39"/>
    </row>
    <row r="53" spans="1:13" ht="12.75">
      <c r="A53" s="54">
        <v>30</v>
      </c>
      <c r="B53" s="107">
        <f>B52+1</f>
        <v>38216</v>
      </c>
      <c r="C53" s="55"/>
      <c r="D53" s="56"/>
      <c r="E53" s="55"/>
      <c r="F53" s="62"/>
      <c r="G53" s="58"/>
      <c r="H53" s="113">
        <f aca="true" t="shared" si="0" ref="H53:H74">E53-C53-D53+G53</f>
        <v>0</v>
      </c>
      <c r="I53" s="59"/>
      <c r="J53" s="115">
        <f>J52+H53</f>
        <v>0</v>
      </c>
      <c r="K53" s="61">
        <f>K52+daily_hours</f>
        <v>153.99999999999997</v>
      </c>
      <c r="L53" s="62"/>
      <c r="M53" s="39"/>
    </row>
    <row r="54" spans="1:13" ht="12.75">
      <c r="A54" s="54">
        <v>31</v>
      </c>
      <c r="B54" s="107">
        <f>B53+1</f>
        <v>38217</v>
      </c>
      <c r="C54" s="55"/>
      <c r="D54" s="56"/>
      <c r="E54" s="55"/>
      <c r="F54" s="62"/>
      <c r="G54" s="58"/>
      <c r="H54" s="113">
        <f t="shared" si="0"/>
        <v>0</v>
      </c>
      <c r="I54" s="59"/>
      <c r="J54" s="115">
        <f>J53+H54</f>
        <v>0</v>
      </c>
      <c r="K54" s="61">
        <f>K53+daily_hours</f>
        <v>160.99999999999997</v>
      </c>
      <c r="L54" s="62"/>
      <c r="M54" s="39"/>
    </row>
    <row r="55" spans="1:13" ht="12.75">
      <c r="A55" s="54">
        <v>32</v>
      </c>
      <c r="B55" s="107">
        <f>B54+1</f>
        <v>38218</v>
      </c>
      <c r="C55" s="55"/>
      <c r="D55" s="56"/>
      <c r="E55" s="55"/>
      <c r="F55" s="62"/>
      <c r="G55" s="58"/>
      <c r="H55" s="113">
        <f t="shared" si="0"/>
        <v>0</v>
      </c>
      <c r="I55" s="59"/>
      <c r="J55" s="115">
        <f>J54+H55</f>
        <v>0</v>
      </c>
      <c r="K55" s="61">
        <f>K54+daily_hours</f>
        <v>167.99999999999997</v>
      </c>
      <c r="L55" s="62"/>
      <c r="M55" s="39"/>
    </row>
    <row r="56" spans="1:13" ht="12.75">
      <c r="A56" s="54">
        <v>33</v>
      </c>
      <c r="B56" s="107">
        <f>B55+1</f>
        <v>38219</v>
      </c>
      <c r="C56" s="55"/>
      <c r="D56" s="56"/>
      <c r="E56" s="55"/>
      <c r="F56" s="62"/>
      <c r="G56" s="58"/>
      <c r="H56" s="113">
        <f t="shared" si="0"/>
        <v>0</v>
      </c>
      <c r="I56" s="59"/>
      <c r="J56" s="115">
        <f>J55+H56</f>
        <v>0</v>
      </c>
      <c r="K56" s="61">
        <f>K55+daily_hours</f>
        <v>174.99999999999997</v>
      </c>
      <c r="L56" s="62"/>
      <c r="M56" s="39"/>
    </row>
    <row r="57" spans="1:13" ht="12.75">
      <c r="A57" s="63" t="s">
        <v>29</v>
      </c>
      <c r="B57" s="108"/>
      <c r="C57" s="64"/>
      <c r="D57" s="65"/>
      <c r="E57" s="64"/>
      <c r="F57" s="66"/>
      <c r="G57" s="67"/>
      <c r="H57" s="112"/>
      <c r="I57" s="68"/>
      <c r="J57" s="116"/>
      <c r="K57" s="69"/>
      <c r="L57" s="70"/>
      <c r="M57" s="39"/>
    </row>
    <row r="58" spans="1:13" ht="12.75">
      <c r="A58" s="54">
        <v>36</v>
      </c>
      <c r="B58" s="107">
        <f>B56+3</f>
        <v>38222</v>
      </c>
      <c r="C58" s="55"/>
      <c r="D58" s="56"/>
      <c r="E58" s="55"/>
      <c r="F58" s="62"/>
      <c r="G58" s="58"/>
      <c r="H58" s="113">
        <f t="shared" si="0"/>
        <v>0</v>
      </c>
      <c r="I58" s="59"/>
      <c r="J58" s="115">
        <f>J56+H58</f>
        <v>0</v>
      </c>
      <c r="K58" s="61">
        <f>K56+daily_hours</f>
        <v>181.99999999999997</v>
      </c>
      <c r="L58" s="62"/>
      <c r="M58" s="39"/>
    </row>
    <row r="59" spans="1:13" ht="12.75">
      <c r="A59" s="54">
        <v>37</v>
      </c>
      <c r="B59" s="107">
        <f>B58+1</f>
        <v>38223</v>
      </c>
      <c r="C59" s="55"/>
      <c r="D59" s="56"/>
      <c r="E59" s="55"/>
      <c r="F59" s="62"/>
      <c r="G59" s="58"/>
      <c r="H59" s="113">
        <f t="shared" si="0"/>
        <v>0</v>
      </c>
      <c r="I59" s="59"/>
      <c r="J59" s="115">
        <f>J58+H59</f>
        <v>0</v>
      </c>
      <c r="K59" s="61">
        <f>K58+daily_hours</f>
        <v>188.99999999999997</v>
      </c>
      <c r="L59" s="62"/>
      <c r="M59" s="39"/>
    </row>
    <row r="60" spans="1:13" ht="12.75">
      <c r="A60" s="54">
        <v>38</v>
      </c>
      <c r="B60" s="107">
        <f>B59+1</f>
        <v>38224</v>
      </c>
      <c r="C60" s="55"/>
      <c r="D60" s="56"/>
      <c r="E60" s="55"/>
      <c r="F60" s="62"/>
      <c r="G60" s="58"/>
      <c r="H60" s="113">
        <f t="shared" si="0"/>
        <v>0</v>
      </c>
      <c r="I60" s="59"/>
      <c r="J60" s="115">
        <f>J59+H60</f>
        <v>0</v>
      </c>
      <c r="K60" s="61">
        <f>K59+daily_hours</f>
        <v>195.99999999999997</v>
      </c>
      <c r="L60" s="62" t="s">
        <v>23</v>
      </c>
      <c r="M60" s="39"/>
    </row>
    <row r="61" spans="1:13" ht="12.75">
      <c r="A61" s="54">
        <v>39</v>
      </c>
      <c r="B61" s="107">
        <f>B60+1</f>
        <v>38225</v>
      </c>
      <c r="C61" s="55"/>
      <c r="D61" s="56"/>
      <c r="E61" s="55"/>
      <c r="F61" s="62"/>
      <c r="G61" s="58"/>
      <c r="H61" s="113">
        <f t="shared" si="0"/>
        <v>0</v>
      </c>
      <c r="I61" s="59" t="s">
        <v>23</v>
      </c>
      <c r="J61" s="115">
        <f>J60+H61</f>
        <v>0</v>
      </c>
      <c r="K61" s="61">
        <f>K60+daily_hours</f>
        <v>202.99999999999997</v>
      </c>
      <c r="L61" s="62"/>
      <c r="M61" s="39"/>
    </row>
    <row r="62" spans="1:13" ht="12.75">
      <c r="A62" s="54">
        <v>40</v>
      </c>
      <c r="B62" s="107">
        <f>B61+1</f>
        <v>38226</v>
      </c>
      <c r="C62" s="55"/>
      <c r="D62" s="56"/>
      <c r="E62" s="55"/>
      <c r="F62" s="55"/>
      <c r="G62" s="58"/>
      <c r="H62" s="113">
        <f t="shared" si="0"/>
        <v>0</v>
      </c>
      <c r="I62" s="59"/>
      <c r="J62" s="115">
        <f>J61+H62</f>
        <v>0</v>
      </c>
      <c r="K62" s="61">
        <f>K61+daily_hours</f>
        <v>209.99999999999997</v>
      </c>
      <c r="L62" s="62"/>
      <c r="M62" s="39"/>
    </row>
    <row r="63" spans="1:13" ht="12.75">
      <c r="A63" s="63" t="s">
        <v>30</v>
      </c>
      <c r="B63" s="108"/>
      <c r="C63" s="64"/>
      <c r="D63" s="65"/>
      <c r="E63" s="64"/>
      <c r="F63" s="66"/>
      <c r="G63" s="67"/>
      <c r="H63" s="112"/>
      <c r="I63" s="68"/>
      <c r="J63" s="116"/>
      <c r="K63" s="69"/>
      <c r="L63" s="70"/>
      <c r="M63" s="39"/>
    </row>
    <row r="64" spans="1:13" ht="12.75">
      <c r="A64" s="54">
        <v>43</v>
      </c>
      <c r="B64" s="107">
        <f>B62+3</f>
        <v>38229</v>
      </c>
      <c r="C64" s="55"/>
      <c r="D64" s="56"/>
      <c r="E64" s="55"/>
      <c r="F64" s="62"/>
      <c r="G64" s="58"/>
      <c r="H64" s="113">
        <f t="shared" si="0"/>
        <v>0</v>
      </c>
      <c r="I64" s="59"/>
      <c r="J64" s="115">
        <f>J62+H64</f>
        <v>0</v>
      </c>
      <c r="K64" s="61">
        <f>K62+daily_hours</f>
        <v>216.99999999999997</v>
      </c>
      <c r="L64" s="62"/>
      <c r="M64" s="39"/>
    </row>
    <row r="65" spans="1:13" ht="12.75">
      <c r="A65" s="54">
        <v>44</v>
      </c>
      <c r="B65" s="107">
        <f>B64+1</f>
        <v>38230</v>
      </c>
      <c r="C65" s="55"/>
      <c r="D65" s="56"/>
      <c r="E65" s="55"/>
      <c r="F65" s="57"/>
      <c r="G65" s="58"/>
      <c r="H65" s="113">
        <f t="shared" si="0"/>
        <v>0</v>
      </c>
      <c r="I65" s="59"/>
      <c r="J65" s="115">
        <f>J64+H65</f>
        <v>0</v>
      </c>
      <c r="K65" s="61">
        <f>K64+daily_hours</f>
        <v>223.99999999999997</v>
      </c>
      <c r="L65" s="62"/>
      <c r="M65" s="39"/>
    </row>
    <row r="66" spans="1:13" ht="12.75">
      <c r="A66" s="54">
        <v>45</v>
      </c>
      <c r="B66" s="107">
        <f>B65+1</f>
        <v>38231</v>
      </c>
      <c r="C66" s="55"/>
      <c r="D66" s="56"/>
      <c r="E66" s="55"/>
      <c r="F66" s="62"/>
      <c r="G66" s="58"/>
      <c r="H66" s="113">
        <f t="shared" si="0"/>
        <v>0</v>
      </c>
      <c r="I66" s="59"/>
      <c r="J66" s="115">
        <f>J65+H66</f>
        <v>0</v>
      </c>
      <c r="K66" s="61">
        <f>K65+daily_hours</f>
        <v>230.99999999999997</v>
      </c>
      <c r="L66" s="62"/>
      <c r="M66" s="39"/>
    </row>
    <row r="67" spans="1:13" ht="12.75">
      <c r="A67" s="54">
        <v>46</v>
      </c>
      <c r="B67" s="107">
        <f>B66+1</f>
        <v>38232</v>
      </c>
      <c r="C67" s="55"/>
      <c r="D67" s="56"/>
      <c r="E67" s="55"/>
      <c r="F67" s="62"/>
      <c r="G67" s="58"/>
      <c r="H67" s="113">
        <f t="shared" si="0"/>
        <v>0</v>
      </c>
      <c r="I67" s="59"/>
      <c r="J67" s="115">
        <f>J66+H67</f>
        <v>0</v>
      </c>
      <c r="K67" s="61">
        <f>K66+daily_hours</f>
        <v>237.99999999999997</v>
      </c>
      <c r="L67" s="62"/>
      <c r="M67" s="39"/>
    </row>
    <row r="68" spans="1:13" ht="12.75">
      <c r="A68" s="71">
        <v>47</v>
      </c>
      <c r="B68" s="120">
        <f>B67+1</f>
        <v>38233</v>
      </c>
      <c r="C68" s="55"/>
      <c r="D68" s="56"/>
      <c r="E68" s="55"/>
      <c r="F68" s="106"/>
      <c r="G68" s="100"/>
      <c r="H68" s="113">
        <f t="shared" si="0"/>
        <v>0</v>
      </c>
      <c r="I68" s="101"/>
      <c r="J68" s="122">
        <f>J67+H68</f>
        <v>0</v>
      </c>
      <c r="K68" s="61">
        <f>K67+daily_hours</f>
        <v>244.99999999999997</v>
      </c>
      <c r="L68" s="74"/>
      <c r="M68" s="39"/>
    </row>
    <row r="69" spans="1:13" ht="12.75">
      <c r="A69" s="63" t="s">
        <v>31</v>
      </c>
      <c r="B69" s="108"/>
      <c r="C69" s="64"/>
      <c r="D69" s="65"/>
      <c r="E69" s="64"/>
      <c r="F69" s="66"/>
      <c r="G69" s="67"/>
      <c r="H69" s="121"/>
      <c r="I69" s="68"/>
      <c r="J69" s="116"/>
      <c r="K69" s="69"/>
      <c r="L69" s="70"/>
      <c r="M69" s="39"/>
    </row>
    <row r="70" spans="1:13" ht="12.75">
      <c r="A70" s="54">
        <v>50</v>
      </c>
      <c r="B70" s="107">
        <f>B68+3</f>
        <v>38236</v>
      </c>
      <c r="C70" s="55"/>
      <c r="D70" s="56"/>
      <c r="E70" s="55"/>
      <c r="F70" s="62"/>
      <c r="G70" s="58"/>
      <c r="H70" s="113">
        <f t="shared" si="0"/>
        <v>0</v>
      </c>
      <c r="I70" s="59"/>
      <c r="J70" s="115">
        <f>J68+H70</f>
        <v>0</v>
      </c>
      <c r="K70" s="61">
        <f>K68+daily_hours</f>
        <v>251.99999999999997</v>
      </c>
      <c r="L70" s="62"/>
      <c r="M70" s="39"/>
    </row>
    <row r="71" spans="1:13" ht="12.75">
      <c r="A71" s="54">
        <v>51</v>
      </c>
      <c r="B71" s="107">
        <f>B70+1</f>
        <v>38237</v>
      </c>
      <c r="C71" s="55"/>
      <c r="D71" s="56"/>
      <c r="E71" s="55"/>
      <c r="F71" s="62"/>
      <c r="G71" s="58"/>
      <c r="H71" s="113">
        <f t="shared" si="0"/>
        <v>0</v>
      </c>
      <c r="I71" s="59"/>
      <c r="J71" s="115">
        <f>J70+H71</f>
        <v>0</v>
      </c>
      <c r="K71" s="61">
        <f>K70+daily_hours</f>
        <v>258.99999999999994</v>
      </c>
      <c r="L71" s="62"/>
      <c r="M71" s="39"/>
    </row>
    <row r="72" spans="1:13" ht="12.75">
      <c r="A72" s="54">
        <v>52</v>
      </c>
      <c r="B72" s="107">
        <f>B71+1</f>
        <v>38238</v>
      </c>
      <c r="C72" s="55"/>
      <c r="D72" s="56"/>
      <c r="E72" s="55"/>
      <c r="F72" s="78"/>
      <c r="G72" s="58"/>
      <c r="H72" s="113">
        <f t="shared" si="0"/>
        <v>0</v>
      </c>
      <c r="I72" s="59"/>
      <c r="J72" s="115">
        <f>J71+H72</f>
        <v>0</v>
      </c>
      <c r="K72" s="61">
        <f>K71+daily_hours</f>
        <v>265.99999999999994</v>
      </c>
      <c r="L72" s="62"/>
      <c r="M72" s="39"/>
    </row>
    <row r="73" spans="1:13" ht="12.75">
      <c r="A73" s="54">
        <v>53</v>
      </c>
      <c r="B73" s="107">
        <f>B72+1</f>
        <v>38239</v>
      </c>
      <c r="C73" s="55"/>
      <c r="D73" s="56"/>
      <c r="E73" s="55"/>
      <c r="F73" s="62"/>
      <c r="G73" s="58"/>
      <c r="H73" s="113">
        <f t="shared" si="0"/>
        <v>0</v>
      </c>
      <c r="I73" s="59"/>
      <c r="J73" s="115">
        <f>J72+H73</f>
        <v>0</v>
      </c>
      <c r="K73" s="61">
        <f>K72+daily_hours</f>
        <v>272.99999999999994</v>
      </c>
      <c r="L73" s="62"/>
      <c r="M73" s="39"/>
    </row>
    <row r="74" spans="1:13" ht="12.75">
      <c r="A74" s="54">
        <v>54</v>
      </c>
      <c r="B74" s="107">
        <f>B73+1</f>
        <v>38240</v>
      </c>
      <c r="C74" s="55"/>
      <c r="D74" s="56"/>
      <c r="E74" s="55"/>
      <c r="F74" s="62"/>
      <c r="G74" s="58"/>
      <c r="H74" s="113">
        <f t="shared" si="0"/>
        <v>0</v>
      </c>
      <c r="I74" s="59"/>
      <c r="J74" s="115">
        <f>J73+H74</f>
        <v>0</v>
      </c>
      <c r="K74" s="61">
        <f>K73+daily_hours</f>
        <v>279.99999999999994</v>
      </c>
      <c r="L74" s="62" t="s">
        <v>23</v>
      </c>
      <c r="M74" s="39"/>
    </row>
    <row r="75" spans="1:13" ht="12.75">
      <c r="A75" s="79" t="s">
        <v>32</v>
      </c>
      <c r="B75" s="80"/>
      <c r="C75" s="80"/>
      <c r="D75" s="80"/>
      <c r="E75" s="80"/>
      <c r="F75" s="81"/>
      <c r="G75" s="81"/>
      <c r="H75" s="80"/>
      <c r="I75" s="80"/>
      <c r="J75" s="118"/>
      <c r="K75" s="80"/>
      <c r="L75" s="82"/>
      <c r="M75" s="39"/>
    </row>
    <row r="76" spans="1:13" ht="12.75">
      <c r="A76" s="10"/>
      <c r="B76" s="10"/>
      <c r="C76" s="10"/>
      <c r="D76" s="10"/>
      <c r="E76" s="10"/>
      <c r="F76" s="83" t="s">
        <v>27</v>
      </c>
      <c r="G76" s="30" t="s">
        <v>45</v>
      </c>
      <c r="H76" s="84"/>
      <c r="I76" s="84"/>
      <c r="J76" s="119">
        <f>J74</f>
        <v>0</v>
      </c>
      <c r="K76" s="86"/>
      <c r="L76" s="10"/>
      <c r="M76" s="39"/>
    </row>
    <row r="77" spans="1:13" ht="12.75">
      <c r="A77" s="10"/>
      <c r="B77" s="10"/>
      <c r="C77" s="10"/>
      <c r="D77" s="10"/>
      <c r="E77" s="10"/>
      <c r="F77" s="32"/>
      <c r="G77" s="32"/>
      <c r="H77" s="10"/>
      <c r="I77" s="10"/>
      <c r="J77" s="87"/>
      <c r="K77" s="10"/>
      <c r="L77" s="10"/>
      <c r="M77" s="39"/>
    </row>
    <row r="78" spans="1:13" ht="12.75">
      <c r="A78" s="10"/>
      <c r="B78" s="10"/>
      <c r="C78" s="10"/>
      <c r="D78" s="10"/>
      <c r="E78" s="10"/>
      <c r="F78" s="32"/>
      <c r="G78" s="32"/>
      <c r="H78" s="10"/>
      <c r="I78" s="10"/>
      <c r="J78" s="87"/>
      <c r="K78" s="10"/>
      <c r="L78" s="10"/>
      <c r="M78" s="39"/>
    </row>
    <row r="79" spans="1:13" ht="12.75">
      <c r="A79" s="10"/>
      <c r="B79" s="10"/>
      <c r="C79" s="10"/>
      <c r="D79" s="10"/>
      <c r="E79" s="10"/>
      <c r="F79" s="88" t="s">
        <v>28</v>
      </c>
      <c r="G79" s="32"/>
      <c r="H79" s="10"/>
      <c r="I79" s="10"/>
      <c r="J79" s="85">
        <f>H2/3*2</f>
        <v>11.666666666666666</v>
      </c>
      <c r="K79" s="86"/>
      <c r="L79" s="10"/>
      <c r="M79" s="39"/>
    </row>
    <row r="80" spans="1:13" ht="12.75">
      <c r="A80" s="10"/>
      <c r="B80" s="10"/>
      <c r="C80" s="10"/>
      <c r="D80" s="10"/>
      <c r="E80" s="10"/>
      <c r="F80" s="89" t="s">
        <v>46</v>
      </c>
      <c r="G80" s="89"/>
      <c r="H80" s="39"/>
      <c r="I80" s="90" t="str">
        <f>IF(J79&gt;J76+(8*H44),"-","")</f>
        <v>-</v>
      </c>
      <c r="J80" s="91">
        <f>ABS(J79-J76-(8*H44))</f>
        <v>11.666666666666666</v>
      </c>
      <c r="K80" s="86"/>
      <c r="L80" s="10"/>
      <c r="M80" s="39"/>
    </row>
    <row r="81" spans="1:13" ht="12.75">
      <c r="A81" s="10"/>
      <c r="B81" s="10"/>
      <c r="C81" s="10"/>
      <c r="D81" s="10"/>
      <c r="E81" s="10"/>
      <c r="F81" s="92"/>
      <c r="G81" s="92"/>
      <c r="H81" s="93"/>
      <c r="I81" s="93"/>
      <c r="J81" s="94"/>
      <c r="K81" s="86"/>
      <c r="L81" s="10"/>
      <c r="M81" s="39"/>
    </row>
    <row r="82" spans="1:13" ht="12.75">
      <c r="A82" s="10"/>
      <c r="B82" s="10"/>
      <c r="C82" s="10"/>
      <c r="D82" s="10"/>
      <c r="E82" s="10"/>
      <c r="F82" s="32"/>
      <c r="G82" s="32"/>
      <c r="H82" s="10"/>
      <c r="I82" s="10"/>
      <c r="J82" s="87"/>
      <c r="K82" s="10"/>
      <c r="L82" s="10"/>
      <c r="M82" s="39"/>
    </row>
    <row r="83" spans="1:13" ht="12.75">
      <c r="A83" s="1"/>
      <c r="B83" s="1"/>
      <c r="C83" s="1"/>
      <c r="D83" s="2" t="s">
        <v>47</v>
      </c>
      <c r="E83" s="3"/>
      <c r="F83" s="4"/>
      <c r="G83" s="5"/>
      <c r="H83" s="6" t="s">
        <v>0</v>
      </c>
      <c r="I83" s="7"/>
      <c r="J83" s="8"/>
      <c r="K83" s="9"/>
      <c r="L83" s="9"/>
      <c r="M83" s="39"/>
    </row>
    <row r="84" spans="1:13" ht="12.75">
      <c r="A84" s="10"/>
      <c r="B84" s="1"/>
      <c r="C84" s="1"/>
      <c r="D84" s="11"/>
      <c r="E84" s="1" t="s">
        <v>1</v>
      </c>
      <c r="F84" s="12"/>
      <c r="G84" s="13"/>
      <c r="H84" s="14">
        <f>H43</f>
        <v>17.5</v>
      </c>
      <c r="I84" s="7"/>
      <c r="J84" s="15"/>
      <c r="K84" s="15"/>
      <c r="L84" s="15"/>
      <c r="M84" s="39"/>
    </row>
    <row r="85" spans="1:13" ht="12.75">
      <c r="A85" s="1" t="s">
        <v>44</v>
      </c>
      <c r="B85" s="10"/>
      <c r="C85" s="1"/>
      <c r="D85" s="11"/>
      <c r="E85" s="1" t="s">
        <v>40</v>
      </c>
      <c r="F85" s="12"/>
      <c r="G85" s="97"/>
      <c r="H85" s="22">
        <f>H44</f>
        <v>0</v>
      </c>
      <c r="I85" s="18"/>
      <c r="J85" s="19"/>
      <c r="K85" s="19"/>
      <c r="L85" s="15"/>
      <c r="M85" s="39"/>
    </row>
    <row r="86" spans="1:13" ht="12.75">
      <c r="A86" s="1" t="s">
        <v>2</v>
      </c>
      <c r="B86" s="20" t="str">
        <f>B4</f>
        <v>TOBU</v>
      </c>
      <c r="C86" s="10"/>
      <c r="D86" s="10"/>
      <c r="E86" s="1"/>
      <c r="F86" s="12"/>
      <c r="G86" s="98"/>
      <c r="H86" s="99"/>
      <c r="I86" s="19"/>
      <c r="J86" s="19"/>
      <c r="K86" s="19"/>
      <c r="L86" s="15"/>
      <c r="M86" s="39"/>
    </row>
    <row r="87" spans="1:13" ht="12.75">
      <c r="A87" s="23" t="s">
        <v>4</v>
      </c>
      <c r="B87" s="24" t="str">
        <f>B5</f>
        <v>Andrew Downie</v>
      </c>
      <c r="C87" s="24"/>
      <c r="D87" s="25"/>
      <c r="E87" s="26"/>
      <c r="F87" s="27"/>
      <c r="G87" s="28"/>
      <c r="H87" s="29"/>
      <c r="I87" s="19"/>
      <c r="J87" s="19"/>
      <c r="K87" s="19"/>
      <c r="L87" s="15"/>
      <c r="M87" s="39"/>
    </row>
    <row r="88" spans="1:13" ht="12.75">
      <c r="A88" s="30" t="s">
        <v>5</v>
      </c>
      <c r="B88" s="10"/>
      <c r="C88" s="31">
        <f>C6</f>
        <v>38187</v>
      </c>
      <c r="D88" s="10"/>
      <c r="E88" s="30" t="s">
        <v>6</v>
      </c>
      <c r="F88" s="32"/>
      <c r="G88" s="32"/>
      <c r="H88" s="33"/>
      <c r="I88" s="33"/>
      <c r="J88" s="34"/>
      <c r="K88" s="34"/>
      <c r="L88" s="34"/>
      <c r="M88" s="39"/>
    </row>
    <row r="89" spans="1:13" ht="12.75">
      <c r="A89" s="30" t="s">
        <v>7</v>
      </c>
      <c r="B89" s="10"/>
      <c r="C89" s="35">
        <f>C7</f>
        <v>38270</v>
      </c>
      <c r="D89" s="10"/>
      <c r="E89" s="30" t="s">
        <v>8</v>
      </c>
      <c r="F89" s="32"/>
      <c r="G89" s="32"/>
      <c r="H89" s="36"/>
      <c r="I89" s="36"/>
      <c r="J89" s="37"/>
      <c r="K89" s="33"/>
      <c r="L89" s="33"/>
      <c r="M89" s="39"/>
    </row>
    <row r="90" spans="1:13" ht="12.75">
      <c r="A90" s="30"/>
      <c r="B90" s="30"/>
      <c r="C90" s="10"/>
      <c r="D90" s="10"/>
      <c r="E90" s="30"/>
      <c r="F90" s="32"/>
      <c r="G90" s="32"/>
      <c r="H90" s="30"/>
      <c r="I90" s="30"/>
      <c r="J90" s="38"/>
      <c r="K90" s="10"/>
      <c r="L90" s="10"/>
      <c r="M90" s="39"/>
    </row>
    <row r="91" spans="1:13" ht="25.5">
      <c r="A91" s="40" t="s">
        <v>9</v>
      </c>
      <c r="B91" s="40" t="s">
        <v>10</v>
      </c>
      <c r="C91" s="40" t="s">
        <v>11</v>
      </c>
      <c r="D91" s="40" t="s">
        <v>12</v>
      </c>
      <c r="E91" s="40" t="s">
        <v>13</v>
      </c>
      <c r="F91" s="40" t="s">
        <v>14</v>
      </c>
      <c r="G91" s="40" t="s">
        <v>15</v>
      </c>
      <c r="H91" s="41" t="s">
        <v>16</v>
      </c>
      <c r="I91" s="42" t="s">
        <v>17</v>
      </c>
      <c r="J91" s="43"/>
      <c r="K91" s="44"/>
      <c r="L91" s="45" t="s">
        <v>18</v>
      </c>
      <c r="M91" s="39"/>
    </row>
    <row r="92" spans="1:13" ht="25.5">
      <c r="A92" s="46"/>
      <c r="B92" s="47"/>
      <c r="C92" s="48" t="s">
        <v>19</v>
      </c>
      <c r="D92" s="48" t="s">
        <v>20</v>
      </c>
      <c r="E92" s="48" t="s">
        <v>19</v>
      </c>
      <c r="F92" s="48" t="s">
        <v>41</v>
      </c>
      <c r="G92" s="48" t="s">
        <v>0</v>
      </c>
      <c r="H92" s="49" t="s">
        <v>21</v>
      </c>
      <c r="I92" s="50" t="s">
        <v>21</v>
      </c>
      <c r="J92" s="51"/>
      <c r="K92" s="52"/>
      <c r="L92" s="53" t="s">
        <v>22</v>
      </c>
      <c r="M92" s="39"/>
    </row>
    <row r="93" spans="1:13" ht="12.75">
      <c r="A93" s="54">
        <v>57</v>
      </c>
      <c r="B93" s="107">
        <f>B74+3</f>
        <v>38243</v>
      </c>
      <c r="C93" s="55"/>
      <c r="D93" s="56"/>
      <c r="E93" s="55"/>
      <c r="F93" s="57"/>
      <c r="G93" s="58"/>
      <c r="H93" s="110">
        <f>E93-C93-D93+G93</f>
        <v>0</v>
      </c>
      <c r="I93" s="59"/>
      <c r="J93" s="115">
        <f>H93+J76</f>
        <v>0</v>
      </c>
      <c r="K93" s="61">
        <f>K74+daily_hours</f>
        <v>286.99999999999994</v>
      </c>
      <c r="L93" s="62"/>
      <c r="M93" s="39"/>
    </row>
    <row r="94" spans="1:13" ht="12.75">
      <c r="A94" s="54">
        <v>58</v>
      </c>
      <c r="B94" s="107">
        <f>B93+1</f>
        <v>38244</v>
      </c>
      <c r="C94" s="55"/>
      <c r="D94" s="56"/>
      <c r="E94" s="55"/>
      <c r="F94" s="62"/>
      <c r="G94" s="58"/>
      <c r="H94" s="110">
        <f>E94-C94-D94+G94</f>
        <v>0</v>
      </c>
      <c r="I94" s="59"/>
      <c r="J94" s="115">
        <f>J93+H94</f>
        <v>0</v>
      </c>
      <c r="K94" s="61">
        <f>K93+daily_hours</f>
        <v>293.99999999999994</v>
      </c>
      <c r="L94" s="62"/>
      <c r="M94" s="39"/>
    </row>
    <row r="95" spans="1:13" ht="12.75">
      <c r="A95" s="54">
        <v>59</v>
      </c>
      <c r="B95" s="107">
        <f>B94+1</f>
        <v>38245</v>
      </c>
      <c r="C95" s="55"/>
      <c r="D95" s="56"/>
      <c r="E95" s="55"/>
      <c r="F95" s="62"/>
      <c r="G95" s="58"/>
      <c r="H95" s="110">
        <f>E95-C95-D95+G95</f>
        <v>0</v>
      </c>
      <c r="I95" s="59"/>
      <c r="J95" s="115">
        <f>J94+H95</f>
        <v>0</v>
      </c>
      <c r="K95" s="61">
        <f>K94+daily_hours</f>
        <v>300.99999999999994</v>
      </c>
      <c r="L95" s="62"/>
      <c r="M95" s="39"/>
    </row>
    <row r="96" spans="1:13" ht="12.75">
      <c r="A96" s="54">
        <v>60</v>
      </c>
      <c r="B96" s="107">
        <f>B95+1</f>
        <v>38246</v>
      </c>
      <c r="C96" s="55"/>
      <c r="D96" s="56"/>
      <c r="E96" s="55"/>
      <c r="F96" s="62"/>
      <c r="G96" s="58"/>
      <c r="H96" s="110">
        <f>E96-C96-D96+G96</f>
        <v>0</v>
      </c>
      <c r="I96" s="59"/>
      <c r="J96" s="115">
        <f>J95+H96</f>
        <v>0</v>
      </c>
      <c r="K96" s="61">
        <f>K95+daily_hours</f>
        <v>307.99999999999994</v>
      </c>
      <c r="L96" s="62"/>
      <c r="M96" s="39"/>
    </row>
    <row r="97" spans="1:13" ht="12.75">
      <c r="A97" s="54">
        <v>61</v>
      </c>
      <c r="B97" s="107">
        <f>B96+1</f>
        <v>38247</v>
      </c>
      <c r="C97" s="55"/>
      <c r="D97" s="56"/>
      <c r="E97" s="55"/>
      <c r="F97" s="62"/>
      <c r="G97" s="58"/>
      <c r="H97" s="110">
        <f>E97-C97-D97+G97</f>
        <v>0</v>
      </c>
      <c r="I97" s="59"/>
      <c r="J97" s="115">
        <f>J96+H97</f>
        <v>0</v>
      </c>
      <c r="K97" s="61">
        <f>K96+daily_hours</f>
        <v>314.99999999999994</v>
      </c>
      <c r="L97" s="62" t="s">
        <v>23</v>
      </c>
      <c r="M97" s="39"/>
    </row>
    <row r="98" spans="1:13" ht="12.75">
      <c r="A98" s="63" t="s">
        <v>33</v>
      </c>
      <c r="B98" s="108"/>
      <c r="C98" s="64"/>
      <c r="D98" s="65"/>
      <c r="E98" s="64"/>
      <c r="F98" s="66"/>
      <c r="G98" s="67"/>
      <c r="H98" s="112"/>
      <c r="I98" s="68"/>
      <c r="J98" s="116"/>
      <c r="K98" s="69"/>
      <c r="L98" s="70"/>
      <c r="M98" s="39"/>
    </row>
    <row r="99" spans="1:13" ht="12.75">
      <c r="A99" s="54">
        <v>64</v>
      </c>
      <c r="B99" s="107">
        <f>B97+3</f>
        <v>38250</v>
      </c>
      <c r="C99" s="55"/>
      <c r="D99" s="56"/>
      <c r="E99" s="55"/>
      <c r="F99" s="62"/>
      <c r="G99" s="58"/>
      <c r="H99" s="110">
        <f>E99-C99-D99+G99</f>
        <v>0</v>
      </c>
      <c r="I99" s="59"/>
      <c r="J99" s="115">
        <f>J97+H99</f>
        <v>0</v>
      </c>
      <c r="K99" s="61">
        <f>K97+daily_hours</f>
        <v>321.99999999999994</v>
      </c>
      <c r="L99" s="62"/>
      <c r="M99" s="39"/>
    </row>
    <row r="100" spans="1:13" ht="12.75">
      <c r="A100" s="54">
        <v>65</v>
      </c>
      <c r="B100" s="107">
        <f>B99+1</f>
        <v>38251</v>
      </c>
      <c r="C100" s="55"/>
      <c r="D100" s="56"/>
      <c r="E100" s="55"/>
      <c r="F100" s="62"/>
      <c r="G100" s="58"/>
      <c r="H100" s="110">
        <f>E100-C100-D100+G100</f>
        <v>0</v>
      </c>
      <c r="I100" s="59"/>
      <c r="J100" s="115">
        <f>J99+H100</f>
        <v>0</v>
      </c>
      <c r="K100" s="61">
        <f>K99+daily_hours</f>
        <v>328.99999999999994</v>
      </c>
      <c r="L100" s="62"/>
      <c r="M100" s="39"/>
    </row>
    <row r="101" spans="1:13" ht="12.75">
      <c r="A101" s="54">
        <v>66</v>
      </c>
      <c r="B101" s="107">
        <f>B100+1</f>
        <v>38252</v>
      </c>
      <c r="C101" s="55"/>
      <c r="D101" s="56"/>
      <c r="E101" s="55"/>
      <c r="F101" s="62"/>
      <c r="G101" s="58"/>
      <c r="H101" s="110">
        <f>E101-C101-D101+G101</f>
        <v>0</v>
      </c>
      <c r="I101" s="59"/>
      <c r="J101" s="115">
        <f>J100+H101</f>
        <v>0</v>
      </c>
      <c r="K101" s="61">
        <f>K100+daily_hours</f>
        <v>335.99999999999994</v>
      </c>
      <c r="L101" s="62"/>
      <c r="M101" s="39"/>
    </row>
    <row r="102" spans="1:13" ht="12.75">
      <c r="A102" s="54">
        <v>67</v>
      </c>
      <c r="B102" s="107">
        <f>B101+1</f>
        <v>38253</v>
      </c>
      <c r="C102" s="55"/>
      <c r="D102" s="56"/>
      <c r="E102" s="55"/>
      <c r="F102" s="62"/>
      <c r="G102" s="58"/>
      <c r="H102" s="110">
        <f>E102-C102-D102+G102</f>
        <v>0</v>
      </c>
      <c r="I102" s="59"/>
      <c r="J102" s="115">
        <f>J101+H102</f>
        <v>0</v>
      </c>
      <c r="K102" s="61">
        <f>K101+daily_hours</f>
        <v>342.99999999999994</v>
      </c>
      <c r="L102" s="62"/>
      <c r="M102" s="39"/>
    </row>
    <row r="103" spans="1:13" ht="12.75">
      <c r="A103" s="54">
        <v>68</v>
      </c>
      <c r="B103" s="107">
        <f>B102+1</f>
        <v>38254</v>
      </c>
      <c r="C103" s="55"/>
      <c r="D103" s="56"/>
      <c r="E103" s="55"/>
      <c r="F103" s="62"/>
      <c r="G103" s="58"/>
      <c r="H103" s="110">
        <f>E103-C103-D103+G103</f>
        <v>0</v>
      </c>
      <c r="I103" s="59"/>
      <c r="J103" s="115">
        <f>J102+H103</f>
        <v>0</v>
      </c>
      <c r="K103" s="61">
        <f>K102+daily_hours</f>
        <v>349.99999999999994</v>
      </c>
      <c r="L103" s="62"/>
      <c r="M103" s="39"/>
    </row>
    <row r="104" spans="1:13" ht="12.75">
      <c r="A104" s="63" t="s">
        <v>34</v>
      </c>
      <c r="B104" s="108"/>
      <c r="C104" s="64"/>
      <c r="D104" s="65"/>
      <c r="E104" s="64"/>
      <c r="F104" s="66"/>
      <c r="G104" s="67"/>
      <c r="H104" s="112"/>
      <c r="I104" s="68"/>
      <c r="J104" s="116"/>
      <c r="K104" s="69"/>
      <c r="L104" s="70"/>
      <c r="M104" s="39"/>
    </row>
    <row r="105" spans="1:13" ht="12.75">
      <c r="A105" s="54">
        <v>71</v>
      </c>
      <c r="B105" s="107">
        <f>B103+3</f>
        <v>38257</v>
      </c>
      <c r="C105" s="55"/>
      <c r="D105" s="56"/>
      <c r="E105" s="55"/>
      <c r="F105" s="62"/>
      <c r="G105" s="58"/>
      <c r="H105" s="110">
        <f>E105-C105-D105+G105</f>
        <v>0</v>
      </c>
      <c r="I105" s="59"/>
      <c r="J105" s="115">
        <f>J103+H105</f>
        <v>0</v>
      </c>
      <c r="K105" s="61">
        <f>K103+daily_hours</f>
        <v>356.99999999999994</v>
      </c>
      <c r="L105" s="62"/>
      <c r="M105" s="39"/>
    </row>
    <row r="106" spans="1:13" ht="12.75">
      <c r="A106" s="54">
        <v>72</v>
      </c>
      <c r="B106" s="107">
        <f>B105+1</f>
        <v>38258</v>
      </c>
      <c r="C106" s="55"/>
      <c r="D106" s="56"/>
      <c r="E106" s="55"/>
      <c r="F106" s="57"/>
      <c r="G106" s="58"/>
      <c r="H106" s="110">
        <f>E106-C106-D106+G106</f>
        <v>0</v>
      </c>
      <c r="I106" s="59"/>
      <c r="J106" s="115">
        <f>J105+H106</f>
        <v>0</v>
      </c>
      <c r="K106" s="61">
        <f>K105+daily_hours</f>
        <v>363.99999999999994</v>
      </c>
      <c r="L106" s="62"/>
      <c r="M106" s="39"/>
    </row>
    <row r="107" spans="1:13" ht="12.75">
      <c r="A107" s="54">
        <v>73</v>
      </c>
      <c r="B107" s="107">
        <f>B106+1</f>
        <v>38259</v>
      </c>
      <c r="C107" s="55"/>
      <c r="D107" s="56"/>
      <c r="E107" s="55"/>
      <c r="F107" s="62"/>
      <c r="G107" s="58"/>
      <c r="H107" s="110">
        <f>E107-C107-D107+G107</f>
        <v>0</v>
      </c>
      <c r="I107" s="59"/>
      <c r="J107" s="115">
        <f>J106+H107</f>
        <v>0</v>
      </c>
      <c r="K107" s="61">
        <f>K106+daily_hours</f>
        <v>370.99999999999994</v>
      </c>
      <c r="L107" s="62"/>
      <c r="M107" s="39"/>
    </row>
    <row r="108" spans="1:13" ht="12.75">
      <c r="A108" s="54">
        <v>74</v>
      </c>
      <c r="B108" s="107">
        <f>B107+1</f>
        <v>38260</v>
      </c>
      <c r="C108" s="55"/>
      <c r="D108" s="56"/>
      <c r="E108" s="55"/>
      <c r="F108" s="62"/>
      <c r="G108" s="58"/>
      <c r="H108" s="110">
        <f>E108-C108-D108+G108</f>
        <v>0</v>
      </c>
      <c r="I108" s="59"/>
      <c r="J108" s="115">
        <f>J107+H108</f>
        <v>0</v>
      </c>
      <c r="K108" s="61">
        <f>K107+daily_hours</f>
        <v>377.99999999999994</v>
      </c>
      <c r="L108" s="62"/>
      <c r="M108" s="39"/>
    </row>
    <row r="109" spans="1:13" ht="12.75">
      <c r="A109" s="71">
        <v>75</v>
      </c>
      <c r="B109" s="120">
        <f>B108+1</f>
        <v>38261</v>
      </c>
      <c r="C109" s="55"/>
      <c r="D109" s="56"/>
      <c r="E109" s="55"/>
      <c r="F109" s="74"/>
      <c r="G109" s="100"/>
      <c r="H109" s="123">
        <f>E109-C109-D109+G109</f>
        <v>0</v>
      </c>
      <c r="I109" s="101"/>
      <c r="J109" s="122">
        <f>J108+H109</f>
        <v>0</v>
      </c>
      <c r="K109" s="61">
        <f>K108+daily_hours</f>
        <v>384.99999999999994</v>
      </c>
      <c r="L109" s="74"/>
      <c r="M109" s="39"/>
    </row>
    <row r="110" spans="1:13" ht="12.75">
      <c r="A110" s="63" t="s">
        <v>35</v>
      </c>
      <c r="B110" s="108"/>
      <c r="C110" s="64"/>
      <c r="D110" s="65"/>
      <c r="E110" s="64"/>
      <c r="F110" s="66"/>
      <c r="G110" s="67"/>
      <c r="H110" s="112"/>
      <c r="I110" s="68"/>
      <c r="J110" s="116"/>
      <c r="K110" s="69"/>
      <c r="L110" s="70"/>
      <c r="M110" s="39"/>
    </row>
    <row r="111" spans="1:13" ht="12.75">
      <c r="A111" s="54">
        <v>78</v>
      </c>
      <c r="B111" s="107">
        <f>B109+3</f>
        <v>38264</v>
      </c>
      <c r="C111" s="55"/>
      <c r="D111" s="56"/>
      <c r="E111" s="55"/>
      <c r="F111" s="62"/>
      <c r="G111" s="58"/>
      <c r="H111" s="110">
        <f>E111-C111-D111+G111</f>
        <v>0</v>
      </c>
      <c r="I111" s="59"/>
      <c r="J111" s="115">
        <f>J109+H111</f>
        <v>0</v>
      </c>
      <c r="K111" s="61">
        <f>K109+daily_hours</f>
        <v>391.99999999999994</v>
      </c>
      <c r="L111" s="62"/>
      <c r="M111" s="39"/>
    </row>
    <row r="112" spans="1:13" ht="12.75">
      <c r="A112" s="54">
        <v>79</v>
      </c>
      <c r="B112" s="107">
        <f>B111+1</f>
        <v>38265</v>
      </c>
      <c r="C112" s="55"/>
      <c r="D112" s="56"/>
      <c r="E112" s="55"/>
      <c r="F112" s="62"/>
      <c r="G112" s="58"/>
      <c r="H112" s="110">
        <f>E112-C112-D112+G112</f>
        <v>0</v>
      </c>
      <c r="I112" s="59"/>
      <c r="J112" s="115">
        <f>J111+H112</f>
        <v>0</v>
      </c>
      <c r="K112" s="61">
        <f>K111+daily_hours</f>
        <v>398.99999999999994</v>
      </c>
      <c r="L112" s="62"/>
      <c r="M112" s="39"/>
    </row>
    <row r="113" spans="1:13" ht="12.75">
      <c r="A113" s="54">
        <v>80</v>
      </c>
      <c r="B113" s="107">
        <f>B112+1</f>
        <v>38266</v>
      </c>
      <c r="C113" s="55"/>
      <c r="D113" s="56"/>
      <c r="E113" s="55"/>
      <c r="F113" s="78"/>
      <c r="G113" s="58"/>
      <c r="H113" s="110">
        <f>E113-C113-D113+G113</f>
        <v>0</v>
      </c>
      <c r="I113" s="59"/>
      <c r="J113" s="115">
        <f>J112+H113</f>
        <v>0</v>
      </c>
      <c r="K113" s="61">
        <f>K112+daily_hours</f>
        <v>405.99999999999994</v>
      </c>
      <c r="L113" s="62"/>
      <c r="M113" s="39"/>
    </row>
    <row r="114" spans="1:13" ht="12.75">
      <c r="A114" s="54">
        <v>81</v>
      </c>
      <c r="B114" s="107">
        <f>B113+1</f>
        <v>38267</v>
      </c>
      <c r="C114" s="55"/>
      <c r="D114" s="56"/>
      <c r="E114" s="55"/>
      <c r="F114" s="62"/>
      <c r="G114" s="58"/>
      <c r="H114" s="110">
        <f>E114-C114-D114+G114</f>
        <v>0</v>
      </c>
      <c r="I114" s="59"/>
      <c r="J114" s="115">
        <f>J113+H114</f>
        <v>0</v>
      </c>
      <c r="K114" s="61">
        <f>K113+daily_hours</f>
        <v>412.99999999999994</v>
      </c>
      <c r="L114" s="62"/>
      <c r="M114" s="39"/>
    </row>
    <row r="115" spans="1:13" ht="12.75">
      <c r="A115" s="54">
        <v>82</v>
      </c>
      <c r="B115" s="107">
        <f>B114+1</f>
        <v>38268</v>
      </c>
      <c r="C115" s="55"/>
      <c r="D115" s="56"/>
      <c r="E115" s="55"/>
      <c r="F115" s="62"/>
      <c r="G115" s="58"/>
      <c r="H115" s="110">
        <f>E115-C115-D115+G115</f>
        <v>0</v>
      </c>
      <c r="I115" s="59"/>
      <c r="J115" s="115">
        <f>J114+H115</f>
        <v>0</v>
      </c>
      <c r="K115" s="61">
        <f>K114+daily_hours</f>
        <v>419.99999999999994</v>
      </c>
      <c r="L115" s="62"/>
      <c r="M115" s="39"/>
    </row>
    <row r="116" spans="1:13" ht="12.75">
      <c r="A116" s="79" t="s">
        <v>36</v>
      </c>
      <c r="B116" s="80"/>
      <c r="C116" s="80"/>
      <c r="D116" s="80"/>
      <c r="E116" s="80"/>
      <c r="F116" s="81"/>
      <c r="G116" s="81"/>
      <c r="H116" s="80"/>
      <c r="I116" s="80"/>
      <c r="J116" s="118"/>
      <c r="K116" s="80"/>
      <c r="L116" s="82"/>
      <c r="M116" s="39"/>
    </row>
    <row r="117" spans="1:13" ht="12.75">
      <c r="A117" s="10"/>
      <c r="B117" s="10"/>
      <c r="C117" s="10"/>
      <c r="D117" s="10"/>
      <c r="E117" s="10"/>
      <c r="F117" s="83" t="s">
        <v>27</v>
      </c>
      <c r="G117" s="30" t="s">
        <v>45</v>
      </c>
      <c r="H117" s="84"/>
      <c r="I117" s="84"/>
      <c r="J117" s="119">
        <f>J115</f>
        <v>0</v>
      </c>
      <c r="K117" s="86"/>
      <c r="L117" s="10"/>
      <c r="M117" s="39"/>
    </row>
    <row r="118" spans="1:13" ht="12.75">
      <c r="A118" s="10"/>
      <c r="B118" s="10"/>
      <c r="C118" s="10"/>
      <c r="D118" s="10"/>
      <c r="E118" s="10"/>
      <c r="F118" s="32"/>
      <c r="G118" s="32"/>
      <c r="H118" s="10"/>
      <c r="I118" s="10"/>
      <c r="J118" s="87"/>
      <c r="K118" s="10"/>
      <c r="L118" s="10"/>
      <c r="M118" s="39"/>
    </row>
    <row r="119" spans="1:13" ht="12.75">
      <c r="A119" s="10"/>
      <c r="B119" s="10"/>
      <c r="C119" s="10"/>
      <c r="D119" s="10"/>
      <c r="E119" s="10"/>
      <c r="F119" s="88" t="s">
        <v>28</v>
      </c>
      <c r="G119" s="32"/>
      <c r="H119" s="10"/>
      <c r="I119" s="10"/>
      <c r="J119" s="85">
        <f>H2</f>
        <v>17.5</v>
      </c>
      <c r="K119" s="102"/>
      <c r="L119" s="10"/>
      <c r="M119" s="39"/>
    </row>
    <row r="120" spans="1:13" ht="12.75">
      <c r="A120" s="10"/>
      <c r="B120" s="10"/>
      <c r="C120" s="10"/>
      <c r="D120" s="10"/>
      <c r="E120" s="10"/>
      <c r="F120" s="89" t="s">
        <v>46</v>
      </c>
      <c r="G120" s="89"/>
      <c r="H120" s="39"/>
      <c r="I120" s="90" t="str">
        <f>IF(J119&gt;J117+(12*H85),"-","")</f>
        <v>-</v>
      </c>
      <c r="J120" s="60">
        <f>ABS(J119-J117-(12*H85))</f>
        <v>17.5</v>
      </c>
      <c r="K120" s="86"/>
      <c r="L120" s="10"/>
      <c r="M120" s="39"/>
    </row>
    <row r="121" spans="1:13" ht="12.75">
      <c r="A121" s="10"/>
      <c r="B121" s="10"/>
      <c r="C121" s="10"/>
      <c r="D121" s="10"/>
      <c r="E121" s="10"/>
      <c r="F121" s="92" t="s">
        <v>37</v>
      </c>
      <c r="G121" s="92"/>
      <c r="H121" s="88"/>
      <c r="I121" s="103"/>
      <c r="J121" s="60">
        <f>IF(I120="-",0,IF(J120&gt;35/24,J120-35/24,0))</f>
        <v>0</v>
      </c>
      <c r="K121" s="86"/>
      <c r="L121" s="10"/>
      <c r="M121" s="39"/>
    </row>
    <row r="122" spans="1:13" ht="12.75">
      <c r="A122" s="10"/>
      <c r="B122" s="10"/>
      <c r="C122" s="10"/>
      <c r="D122" s="10"/>
      <c r="E122" s="10"/>
      <c r="F122" s="92" t="s">
        <v>38</v>
      </c>
      <c r="G122" s="92"/>
      <c r="H122" s="104"/>
      <c r="I122" s="105"/>
      <c r="J122" s="60">
        <f>(H122*7)/24</f>
        <v>0</v>
      </c>
      <c r="K122" s="86"/>
      <c r="L122" s="10"/>
      <c r="M122" s="39"/>
    </row>
    <row r="123" spans="1:13" ht="12.75">
      <c r="A123" s="10"/>
      <c r="B123" s="10"/>
      <c r="C123" s="10"/>
      <c r="D123" s="10"/>
      <c r="E123" s="10"/>
      <c r="F123" s="92" t="s">
        <v>39</v>
      </c>
      <c r="G123" s="92"/>
      <c r="H123" s="95"/>
      <c r="I123" s="10"/>
      <c r="J123" s="60">
        <f>ABS(IF(I120="-",J122-J120,J120-J121))</f>
        <v>17.5</v>
      </c>
      <c r="K123" s="10"/>
      <c r="L123" s="10"/>
      <c r="M123" s="39"/>
    </row>
    <row r="124" spans="1:13" ht="12.75">
      <c r="A124" s="10"/>
      <c r="B124" s="10"/>
      <c r="C124" s="10"/>
      <c r="D124" s="10"/>
      <c r="E124" s="10"/>
      <c r="K124" s="86"/>
      <c r="M124" s="39"/>
    </row>
    <row r="125" spans="1:13" ht="12.75">
      <c r="A125" s="10"/>
      <c r="B125" s="10"/>
      <c r="C125" s="10"/>
      <c r="D125" s="10"/>
      <c r="E125" s="10"/>
      <c r="F125" s="32"/>
      <c r="G125" s="32"/>
      <c r="H125" s="10"/>
      <c r="I125" s="10"/>
      <c r="J125" s="96"/>
      <c r="K125" s="10"/>
      <c r="L125" s="10"/>
      <c r="M125" s="39"/>
    </row>
    <row r="126" spans="1:13" ht="12.75">
      <c r="A126" s="10"/>
      <c r="B126" s="10"/>
      <c r="C126" s="10"/>
      <c r="D126" s="10"/>
      <c r="E126" s="10"/>
      <c r="F126" s="32"/>
      <c r="G126" s="32"/>
      <c r="H126" s="10"/>
      <c r="I126" s="10"/>
      <c r="J126" s="10"/>
      <c r="K126" s="10"/>
      <c r="L126" s="10"/>
      <c r="M126" s="39"/>
    </row>
    <row r="127" spans="1:13" ht="12.75">
      <c r="A127" s="10"/>
      <c r="B127" s="10"/>
      <c r="C127" s="10"/>
      <c r="D127" s="10"/>
      <c r="E127" s="10"/>
      <c r="F127" s="32"/>
      <c r="G127" s="32"/>
      <c r="H127" s="10"/>
      <c r="I127" s="10"/>
      <c r="J127" s="10"/>
      <c r="K127" s="10"/>
      <c r="L127" s="10"/>
      <c r="M127" s="39"/>
    </row>
    <row r="128" spans="1:13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</sheetData>
  <sheetProtection sheet="1" objects="1" scenarios="1"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OTEN</dc:creator>
  <cp:keywords/>
  <dc:description/>
  <cp:lastModifiedBy>Andrew Downie</cp:lastModifiedBy>
  <cp:lastPrinted>2002-06-06T05:15:01Z</cp:lastPrinted>
  <dcterms:created xsi:type="dcterms:W3CDTF">1999-12-08T22:58:05Z</dcterms:created>
  <dcterms:modified xsi:type="dcterms:W3CDTF">2014-04-06T22:15:09Z</dcterms:modified>
  <cp:category/>
  <cp:version/>
  <cp:contentType/>
  <cp:contentStatus/>
</cp:coreProperties>
</file>